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iyasuren.Baldansen\Desktop\Joe\"/>
    </mc:Choice>
  </mc:AlternateContent>
  <xr:revisionPtr revIDLastSave="0" documentId="13_ncr:1_{12A87936-C281-4633-B02F-D05C91139F9F}" xr6:coauthVersionLast="47" xr6:coauthVersionMax="47" xr10:uidLastSave="{00000000-0000-0000-0000-000000000000}"/>
  <bookViews>
    <workbookView xWindow="-120" yWindow="-120" windowWidth="29040" windowHeight="15720" activeTab="2" xr2:uid="{ABAAE9AB-75E4-4354-9A4D-9EF21233B626}"/>
    <workbookView xWindow="-28920" yWindow="-120" windowWidth="29040" windowHeight="15720" xr2:uid="{4A326FC5-425F-4C0C-AD35-AD76991F5846}"/>
  </bookViews>
  <sheets>
    <sheet name="PIIE BOP data" sheetId="12" r:id="rId1"/>
    <sheet name="PIIE IIP data" sheetId="13" r:id="rId2"/>
    <sheet name="BOP" sheetId="1" r:id="rId3"/>
    <sheet name="IIP" sheetId="3" r:id="rId4"/>
    <sheet name="Exchange Rate" sheetId="4" r:id="rId5"/>
    <sheet name="GDP" sheetId="5" r:id="rId6"/>
    <sheet name="BOP $" sheetId="8" r:id="rId7"/>
    <sheet name="IIP $" sheetId="9" r:id="rId8"/>
    <sheet name="BOP GDP" sheetId="6" r:id="rId9"/>
    <sheet name="IIP GDP" sheetId="7" r:id="rId10"/>
    <sheet name="Figure 3" sheetId="10" r:id="rId11"/>
    <sheet name="Figure 10" sheetId="11" r:id="rId12"/>
  </sheets>
  <definedNames>
    <definedName name="_xlnm._FilterDatabase" localSheetId="2" hidden="1">BOP!$A$1:$I$112</definedName>
    <definedName name="_xlnm._FilterDatabase" localSheetId="5" hidden="1">GDP!$A$1:$B$136</definedName>
    <definedName name="_xlnm._FilterDatabase" localSheetId="3" hidden="1">IIP!$A$1:$M$85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12" l="1"/>
  <c r="X2" i="1"/>
  <c r="W2" i="1"/>
  <c r="M2" i="1"/>
  <c r="L2" i="1"/>
  <c r="M44" i="11"/>
  <c r="L44" i="11"/>
  <c r="K44" i="11"/>
  <c r="F44" i="11"/>
  <c r="N44" i="11" s="1"/>
  <c r="E44" i="11"/>
  <c r="D44" i="11"/>
  <c r="C44" i="11"/>
  <c r="B44" i="11"/>
  <c r="J44" i="11" s="1"/>
  <c r="O44" i="11" s="1"/>
  <c r="A44" i="11"/>
  <c r="I44" i="11" s="1"/>
  <c r="E89" i="6"/>
  <c r="D89" i="6"/>
  <c r="C89" i="6"/>
  <c r="B89" i="6"/>
  <c r="F89" i="6" s="1"/>
  <c r="F52" i="9"/>
  <c r="E52" i="9"/>
  <c r="D52" i="9"/>
  <c r="C52" i="9"/>
  <c r="B52" i="9"/>
  <c r="G44" i="11" l="1"/>
  <c r="W44" i="6"/>
  <c r="V44" i="6"/>
  <c r="U44" i="6"/>
  <c r="V111" i="1"/>
  <c r="V43" i="6" s="1"/>
  <c r="V110" i="1"/>
  <c r="V42" i="6" s="1"/>
  <c r="V109" i="1"/>
  <c r="V41" i="6" s="1"/>
  <c r="V108" i="1"/>
  <c r="V40" i="6" s="1"/>
  <c r="V107" i="1"/>
  <c r="V39" i="6" s="1"/>
  <c r="V106" i="1"/>
  <c r="V38" i="6" s="1"/>
  <c r="V105" i="1"/>
  <c r="V37" i="6" s="1"/>
  <c r="V104" i="1"/>
  <c r="V36" i="6" s="1"/>
  <c r="V103" i="1"/>
  <c r="V35" i="6" s="1"/>
  <c r="V102" i="1"/>
  <c r="V34" i="6" s="1"/>
  <c r="V101" i="1"/>
  <c r="V33" i="6" s="1"/>
  <c r="V100" i="1"/>
  <c r="V32" i="6" s="1"/>
  <c r="V99" i="1"/>
  <c r="V31" i="6" s="1"/>
  <c r="V98" i="1"/>
  <c r="V30" i="6" s="1"/>
  <c r="V97" i="1"/>
  <c r="V29" i="6" s="1"/>
  <c r="V96" i="1"/>
  <c r="V28" i="6" s="1"/>
  <c r="V95" i="1"/>
  <c r="V27" i="6" s="1"/>
  <c r="V94" i="1"/>
  <c r="V26" i="6" s="1"/>
  <c r="V93" i="1"/>
  <c r="V25" i="6" s="1"/>
  <c r="V92" i="1"/>
  <c r="V24" i="6" s="1"/>
  <c r="V91" i="1"/>
  <c r="V23" i="6" s="1"/>
  <c r="V90" i="1"/>
  <c r="V22" i="6" s="1"/>
  <c r="V89" i="1"/>
  <c r="V21" i="6" s="1"/>
  <c r="V88" i="1"/>
  <c r="V20" i="6" s="1"/>
  <c r="V87" i="1"/>
  <c r="V19" i="6" s="1"/>
  <c r="V86" i="1"/>
  <c r="V18" i="6" s="1"/>
  <c r="V85" i="1"/>
  <c r="V17" i="6" s="1"/>
  <c r="V84" i="1"/>
  <c r="V16" i="6" s="1"/>
  <c r="V83" i="1"/>
  <c r="V15" i="6" s="1"/>
  <c r="V82" i="1"/>
  <c r="V14" i="6" s="1"/>
  <c r="V81" i="1"/>
  <c r="V13" i="6" s="1"/>
  <c r="V80" i="1"/>
  <c r="V12" i="6" s="1"/>
  <c r="V79" i="1"/>
  <c r="V11" i="6" s="1"/>
  <c r="V78" i="1"/>
  <c r="V10" i="6" s="1"/>
  <c r="V77" i="1"/>
  <c r="V9" i="6" s="1"/>
  <c r="V76" i="1"/>
  <c r="V8" i="6" s="1"/>
  <c r="V75" i="1"/>
  <c r="V7" i="6" s="1"/>
  <c r="V74" i="1"/>
  <c r="V6" i="6" s="1"/>
  <c r="V73" i="1"/>
  <c r="V5" i="6" s="1"/>
  <c r="V72" i="1"/>
  <c r="V4" i="6" s="1"/>
  <c r="V71" i="1"/>
  <c r="V3" i="6" s="1"/>
  <c r="V70" i="1"/>
  <c r="V2" i="6" s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U2" i="1"/>
  <c r="T112" i="1"/>
  <c r="S112" i="1"/>
  <c r="R112" i="1"/>
  <c r="Q112" i="1"/>
  <c r="P112" i="1"/>
  <c r="O112" i="1"/>
  <c r="M112" i="1" s="1"/>
  <c r="N112" i="1"/>
  <c r="L112" i="1" s="1"/>
  <c r="K112" i="1"/>
  <c r="J112" i="1"/>
  <c r="T111" i="1"/>
  <c r="S111" i="1"/>
  <c r="R111" i="1"/>
  <c r="Q111" i="1"/>
  <c r="M111" i="1" s="1"/>
  <c r="P111" i="1"/>
  <c r="O111" i="1"/>
  <c r="N111" i="1"/>
  <c r="K111" i="1"/>
  <c r="J111" i="1"/>
  <c r="T110" i="1"/>
  <c r="S110" i="1"/>
  <c r="R110" i="1"/>
  <c r="Q110" i="1"/>
  <c r="P110" i="1"/>
  <c r="O110" i="1"/>
  <c r="M110" i="1" s="1"/>
  <c r="N110" i="1"/>
  <c r="L110" i="1" s="1"/>
  <c r="K110" i="1"/>
  <c r="J110" i="1"/>
  <c r="T109" i="1"/>
  <c r="S109" i="1"/>
  <c r="R109" i="1"/>
  <c r="Q109" i="1"/>
  <c r="P109" i="1"/>
  <c r="O109" i="1"/>
  <c r="M109" i="1" s="1"/>
  <c r="N109" i="1"/>
  <c r="L109" i="1" s="1"/>
  <c r="K109" i="1"/>
  <c r="J109" i="1"/>
  <c r="T108" i="1"/>
  <c r="S108" i="1"/>
  <c r="R108" i="1"/>
  <c r="Q108" i="1"/>
  <c r="P108" i="1"/>
  <c r="O108" i="1"/>
  <c r="N108" i="1"/>
  <c r="L108" i="1" s="1"/>
  <c r="K108" i="1"/>
  <c r="J108" i="1"/>
  <c r="T107" i="1"/>
  <c r="S107" i="1"/>
  <c r="R107" i="1"/>
  <c r="Q107" i="1"/>
  <c r="P107" i="1"/>
  <c r="L107" i="1" s="1"/>
  <c r="O107" i="1"/>
  <c r="N107" i="1"/>
  <c r="M107" i="1"/>
  <c r="K107" i="1"/>
  <c r="J107" i="1"/>
  <c r="T106" i="1"/>
  <c r="S106" i="1"/>
  <c r="R106" i="1"/>
  <c r="Q106" i="1"/>
  <c r="P106" i="1"/>
  <c r="L106" i="1" s="1"/>
  <c r="O106" i="1"/>
  <c r="M106" i="1" s="1"/>
  <c r="N106" i="1"/>
  <c r="K106" i="1"/>
  <c r="J106" i="1"/>
  <c r="T105" i="1"/>
  <c r="S105" i="1"/>
  <c r="R105" i="1"/>
  <c r="Q105" i="1"/>
  <c r="P105" i="1"/>
  <c r="O105" i="1"/>
  <c r="M105" i="1" s="1"/>
  <c r="N105" i="1"/>
  <c r="L105" i="1" s="1"/>
  <c r="K105" i="1"/>
  <c r="J105" i="1"/>
  <c r="T104" i="1"/>
  <c r="S104" i="1"/>
  <c r="R104" i="1"/>
  <c r="Q104" i="1"/>
  <c r="P104" i="1"/>
  <c r="O104" i="1"/>
  <c r="M104" i="1" s="1"/>
  <c r="N104" i="1"/>
  <c r="L104" i="1" s="1"/>
  <c r="K104" i="1"/>
  <c r="J104" i="1"/>
  <c r="T103" i="1"/>
  <c r="S103" i="1"/>
  <c r="R103" i="1"/>
  <c r="Q103" i="1"/>
  <c r="M103" i="1" s="1"/>
  <c r="P103" i="1"/>
  <c r="O103" i="1"/>
  <c r="N103" i="1"/>
  <c r="K103" i="1"/>
  <c r="J103" i="1"/>
  <c r="T102" i="1"/>
  <c r="S102" i="1"/>
  <c r="R102" i="1"/>
  <c r="Q102" i="1"/>
  <c r="P102" i="1"/>
  <c r="O102" i="1"/>
  <c r="M102" i="1" s="1"/>
  <c r="N102" i="1"/>
  <c r="L102" i="1" s="1"/>
  <c r="K102" i="1"/>
  <c r="J102" i="1"/>
  <c r="T101" i="1"/>
  <c r="S101" i="1"/>
  <c r="R101" i="1"/>
  <c r="Q101" i="1"/>
  <c r="P101" i="1"/>
  <c r="O101" i="1"/>
  <c r="N101" i="1"/>
  <c r="L101" i="1" s="1"/>
  <c r="K101" i="1"/>
  <c r="J101" i="1"/>
  <c r="T100" i="1"/>
  <c r="S100" i="1"/>
  <c r="R100" i="1"/>
  <c r="Q100" i="1"/>
  <c r="P100" i="1"/>
  <c r="O100" i="1"/>
  <c r="N100" i="1"/>
  <c r="L100" i="1" s="1"/>
  <c r="K100" i="1"/>
  <c r="J100" i="1"/>
  <c r="T99" i="1"/>
  <c r="S99" i="1"/>
  <c r="R99" i="1"/>
  <c r="Q99" i="1"/>
  <c r="P99" i="1"/>
  <c r="O99" i="1"/>
  <c r="N99" i="1"/>
  <c r="M99" i="1"/>
  <c r="L99" i="1"/>
  <c r="K99" i="1"/>
  <c r="J99" i="1"/>
  <c r="T98" i="1"/>
  <c r="S98" i="1"/>
  <c r="R98" i="1"/>
  <c r="Q98" i="1"/>
  <c r="P98" i="1"/>
  <c r="L98" i="1" s="1"/>
  <c r="O98" i="1"/>
  <c r="M98" i="1" s="1"/>
  <c r="N98" i="1"/>
  <c r="K98" i="1"/>
  <c r="J98" i="1"/>
  <c r="T97" i="1"/>
  <c r="S97" i="1"/>
  <c r="R97" i="1"/>
  <c r="Q97" i="1"/>
  <c r="M97" i="1" s="1"/>
  <c r="P97" i="1"/>
  <c r="L97" i="1" s="1"/>
  <c r="O97" i="1"/>
  <c r="N97" i="1"/>
  <c r="K97" i="1"/>
  <c r="J97" i="1"/>
  <c r="T96" i="1"/>
  <c r="S96" i="1"/>
  <c r="R96" i="1"/>
  <c r="Q96" i="1"/>
  <c r="P96" i="1"/>
  <c r="O96" i="1"/>
  <c r="M96" i="1" s="1"/>
  <c r="N96" i="1"/>
  <c r="L96" i="1" s="1"/>
  <c r="K96" i="1"/>
  <c r="J96" i="1"/>
  <c r="T95" i="1"/>
  <c r="S95" i="1"/>
  <c r="R95" i="1"/>
  <c r="Q95" i="1"/>
  <c r="M95" i="1" s="1"/>
  <c r="P95" i="1"/>
  <c r="O95" i="1"/>
  <c r="N95" i="1"/>
  <c r="K95" i="1"/>
  <c r="J95" i="1"/>
  <c r="T94" i="1"/>
  <c r="S94" i="1"/>
  <c r="R94" i="1"/>
  <c r="Q94" i="1"/>
  <c r="P94" i="1"/>
  <c r="O94" i="1"/>
  <c r="M94" i="1" s="1"/>
  <c r="N94" i="1"/>
  <c r="L94" i="1" s="1"/>
  <c r="K94" i="1"/>
  <c r="J94" i="1"/>
  <c r="T93" i="1"/>
  <c r="S93" i="1"/>
  <c r="R93" i="1"/>
  <c r="Q93" i="1"/>
  <c r="P93" i="1"/>
  <c r="O93" i="1"/>
  <c r="N93" i="1"/>
  <c r="L93" i="1" s="1"/>
  <c r="K93" i="1"/>
  <c r="J93" i="1"/>
  <c r="T92" i="1"/>
  <c r="S92" i="1"/>
  <c r="R92" i="1"/>
  <c r="Q92" i="1"/>
  <c r="P92" i="1"/>
  <c r="O92" i="1"/>
  <c r="N92" i="1"/>
  <c r="L92" i="1" s="1"/>
  <c r="K92" i="1"/>
  <c r="J92" i="1"/>
  <c r="T91" i="1"/>
  <c r="S91" i="1"/>
  <c r="R91" i="1"/>
  <c r="Q91" i="1"/>
  <c r="P91" i="1"/>
  <c r="L91" i="1" s="1"/>
  <c r="O91" i="1"/>
  <c r="N91" i="1"/>
  <c r="M91" i="1"/>
  <c r="K91" i="1"/>
  <c r="J91" i="1"/>
  <c r="T90" i="1"/>
  <c r="S90" i="1"/>
  <c r="R90" i="1"/>
  <c r="Q90" i="1"/>
  <c r="P90" i="1"/>
  <c r="L90" i="1" s="1"/>
  <c r="O90" i="1"/>
  <c r="M90" i="1" s="1"/>
  <c r="N90" i="1"/>
  <c r="K90" i="1"/>
  <c r="J90" i="1"/>
  <c r="T89" i="1"/>
  <c r="S89" i="1"/>
  <c r="R89" i="1"/>
  <c r="Q89" i="1"/>
  <c r="P89" i="1"/>
  <c r="O89" i="1"/>
  <c r="M89" i="1" s="1"/>
  <c r="N89" i="1"/>
  <c r="L89" i="1"/>
  <c r="K89" i="1"/>
  <c r="J89" i="1"/>
  <c r="T88" i="1"/>
  <c r="S88" i="1"/>
  <c r="R88" i="1"/>
  <c r="Q88" i="1"/>
  <c r="P88" i="1"/>
  <c r="O88" i="1"/>
  <c r="M88" i="1" s="1"/>
  <c r="N88" i="1"/>
  <c r="L88" i="1" s="1"/>
  <c r="K88" i="1"/>
  <c r="J88" i="1"/>
  <c r="T87" i="1"/>
  <c r="S87" i="1"/>
  <c r="R87" i="1"/>
  <c r="Q87" i="1"/>
  <c r="M87" i="1" s="1"/>
  <c r="P87" i="1"/>
  <c r="O87" i="1"/>
  <c r="N87" i="1"/>
  <c r="L87" i="1" s="1"/>
  <c r="K87" i="1"/>
  <c r="J87" i="1"/>
  <c r="T86" i="1"/>
  <c r="S86" i="1"/>
  <c r="R86" i="1"/>
  <c r="Q86" i="1"/>
  <c r="P86" i="1"/>
  <c r="O86" i="1"/>
  <c r="M86" i="1" s="1"/>
  <c r="N86" i="1"/>
  <c r="L86" i="1" s="1"/>
  <c r="K86" i="1"/>
  <c r="J86" i="1"/>
  <c r="T85" i="1"/>
  <c r="S85" i="1"/>
  <c r="R85" i="1"/>
  <c r="Q85" i="1"/>
  <c r="P85" i="1"/>
  <c r="O85" i="1"/>
  <c r="N85" i="1"/>
  <c r="L85" i="1" s="1"/>
  <c r="K85" i="1"/>
  <c r="J85" i="1"/>
  <c r="T84" i="1"/>
  <c r="S84" i="1"/>
  <c r="R84" i="1"/>
  <c r="Q84" i="1"/>
  <c r="P84" i="1"/>
  <c r="O84" i="1"/>
  <c r="M84" i="1" s="1"/>
  <c r="N84" i="1"/>
  <c r="L84" i="1" s="1"/>
  <c r="K84" i="1"/>
  <c r="J84" i="1"/>
  <c r="T83" i="1"/>
  <c r="S83" i="1"/>
  <c r="R83" i="1"/>
  <c r="Q83" i="1"/>
  <c r="P83" i="1"/>
  <c r="L83" i="1" s="1"/>
  <c r="O83" i="1"/>
  <c r="N83" i="1"/>
  <c r="M83" i="1"/>
  <c r="K83" i="1"/>
  <c r="J83" i="1"/>
  <c r="T82" i="1"/>
  <c r="S82" i="1"/>
  <c r="R82" i="1"/>
  <c r="Q82" i="1"/>
  <c r="P82" i="1"/>
  <c r="L82" i="1" s="1"/>
  <c r="O82" i="1"/>
  <c r="M82" i="1" s="1"/>
  <c r="N82" i="1"/>
  <c r="K82" i="1"/>
  <c r="J82" i="1"/>
  <c r="T81" i="1"/>
  <c r="S81" i="1"/>
  <c r="R81" i="1"/>
  <c r="Q81" i="1"/>
  <c r="M81" i="1" s="1"/>
  <c r="P81" i="1"/>
  <c r="O81" i="1"/>
  <c r="N81" i="1"/>
  <c r="L81" i="1"/>
  <c r="K81" i="1"/>
  <c r="J81" i="1"/>
  <c r="T80" i="1"/>
  <c r="S80" i="1"/>
  <c r="R80" i="1"/>
  <c r="Q80" i="1"/>
  <c r="P80" i="1"/>
  <c r="O80" i="1"/>
  <c r="M80" i="1" s="1"/>
  <c r="N80" i="1"/>
  <c r="L80" i="1" s="1"/>
  <c r="K80" i="1"/>
  <c r="J80" i="1"/>
  <c r="T79" i="1"/>
  <c r="S79" i="1"/>
  <c r="R79" i="1"/>
  <c r="Q79" i="1"/>
  <c r="M79" i="1" s="1"/>
  <c r="P79" i="1"/>
  <c r="O79" i="1"/>
  <c r="N79" i="1"/>
  <c r="L79" i="1" s="1"/>
  <c r="K79" i="1"/>
  <c r="J79" i="1"/>
  <c r="T78" i="1"/>
  <c r="S78" i="1"/>
  <c r="R78" i="1"/>
  <c r="Q78" i="1"/>
  <c r="P78" i="1"/>
  <c r="O78" i="1"/>
  <c r="M78" i="1" s="1"/>
  <c r="N78" i="1"/>
  <c r="L78" i="1" s="1"/>
  <c r="K78" i="1"/>
  <c r="J78" i="1"/>
  <c r="T77" i="1"/>
  <c r="S77" i="1"/>
  <c r="R77" i="1"/>
  <c r="Q77" i="1"/>
  <c r="P77" i="1"/>
  <c r="O77" i="1"/>
  <c r="N77" i="1"/>
  <c r="L77" i="1" s="1"/>
  <c r="K77" i="1"/>
  <c r="J77" i="1"/>
  <c r="T76" i="1"/>
  <c r="S76" i="1"/>
  <c r="R76" i="1"/>
  <c r="Q76" i="1"/>
  <c r="P76" i="1"/>
  <c r="O76" i="1"/>
  <c r="M76" i="1" s="1"/>
  <c r="N76" i="1"/>
  <c r="L76" i="1" s="1"/>
  <c r="K76" i="1"/>
  <c r="J76" i="1"/>
  <c r="T75" i="1"/>
  <c r="S75" i="1"/>
  <c r="R75" i="1"/>
  <c r="Q75" i="1"/>
  <c r="P75" i="1"/>
  <c r="L75" i="1" s="1"/>
  <c r="O75" i="1"/>
  <c r="N75" i="1"/>
  <c r="M75" i="1"/>
  <c r="K75" i="1"/>
  <c r="J75" i="1"/>
  <c r="T74" i="1"/>
  <c r="S74" i="1"/>
  <c r="R74" i="1"/>
  <c r="Q74" i="1"/>
  <c r="P74" i="1"/>
  <c r="L74" i="1" s="1"/>
  <c r="O74" i="1"/>
  <c r="M74" i="1" s="1"/>
  <c r="N74" i="1"/>
  <c r="K74" i="1"/>
  <c r="J74" i="1"/>
  <c r="T73" i="1"/>
  <c r="S73" i="1"/>
  <c r="R73" i="1"/>
  <c r="Q73" i="1"/>
  <c r="M73" i="1" s="1"/>
  <c r="P73" i="1"/>
  <c r="O73" i="1"/>
  <c r="N73" i="1"/>
  <c r="L73" i="1"/>
  <c r="K73" i="1"/>
  <c r="J73" i="1"/>
  <c r="T72" i="1"/>
  <c r="S72" i="1"/>
  <c r="R72" i="1"/>
  <c r="Q72" i="1"/>
  <c r="P72" i="1"/>
  <c r="O72" i="1"/>
  <c r="M72" i="1" s="1"/>
  <c r="N72" i="1"/>
  <c r="K72" i="1"/>
  <c r="J72" i="1"/>
  <c r="T71" i="1"/>
  <c r="S71" i="1"/>
  <c r="R71" i="1"/>
  <c r="Q71" i="1"/>
  <c r="M71" i="1" s="1"/>
  <c r="P71" i="1"/>
  <c r="O71" i="1"/>
  <c r="N71" i="1"/>
  <c r="L71" i="1" s="1"/>
  <c r="K71" i="1"/>
  <c r="J71" i="1"/>
  <c r="T70" i="1"/>
  <c r="S70" i="1"/>
  <c r="R70" i="1"/>
  <c r="Q70" i="1"/>
  <c r="P70" i="1"/>
  <c r="O70" i="1"/>
  <c r="M70" i="1" s="1"/>
  <c r="N70" i="1"/>
  <c r="L70" i="1" s="1"/>
  <c r="K70" i="1"/>
  <c r="J70" i="1"/>
  <c r="T69" i="1"/>
  <c r="S69" i="1"/>
  <c r="R69" i="1"/>
  <c r="Q69" i="1"/>
  <c r="P69" i="1"/>
  <c r="O69" i="1"/>
  <c r="N69" i="1"/>
  <c r="L69" i="1" s="1"/>
  <c r="K69" i="1"/>
  <c r="J69" i="1"/>
  <c r="T68" i="1"/>
  <c r="S68" i="1"/>
  <c r="R68" i="1"/>
  <c r="Q68" i="1"/>
  <c r="P68" i="1"/>
  <c r="O68" i="1"/>
  <c r="M68" i="1" s="1"/>
  <c r="N68" i="1"/>
  <c r="L68" i="1" s="1"/>
  <c r="K68" i="1"/>
  <c r="J68" i="1"/>
  <c r="T67" i="1"/>
  <c r="S67" i="1"/>
  <c r="R67" i="1"/>
  <c r="Q67" i="1"/>
  <c r="P67" i="1"/>
  <c r="L67" i="1" s="1"/>
  <c r="O67" i="1"/>
  <c r="N67" i="1"/>
  <c r="M67" i="1"/>
  <c r="K67" i="1"/>
  <c r="J67" i="1"/>
  <c r="T66" i="1"/>
  <c r="S66" i="1"/>
  <c r="R66" i="1"/>
  <c r="Q66" i="1"/>
  <c r="P66" i="1"/>
  <c r="L66" i="1" s="1"/>
  <c r="O66" i="1"/>
  <c r="M66" i="1" s="1"/>
  <c r="N66" i="1"/>
  <c r="K66" i="1"/>
  <c r="J66" i="1"/>
  <c r="T65" i="1"/>
  <c r="S65" i="1"/>
  <c r="R65" i="1"/>
  <c r="Q65" i="1"/>
  <c r="M65" i="1" s="1"/>
  <c r="P65" i="1"/>
  <c r="O65" i="1"/>
  <c r="N65" i="1"/>
  <c r="L65" i="1"/>
  <c r="K65" i="1"/>
  <c r="J65" i="1"/>
  <c r="T64" i="1"/>
  <c r="S64" i="1"/>
  <c r="R64" i="1"/>
  <c r="Q64" i="1"/>
  <c r="P64" i="1"/>
  <c r="O64" i="1"/>
  <c r="M64" i="1" s="1"/>
  <c r="N64" i="1"/>
  <c r="K64" i="1"/>
  <c r="J64" i="1"/>
  <c r="T63" i="1"/>
  <c r="S63" i="1"/>
  <c r="R63" i="1"/>
  <c r="Q63" i="1"/>
  <c r="M63" i="1" s="1"/>
  <c r="P63" i="1"/>
  <c r="O63" i="1"/>
  <c r="N63" i="1"/>
  <c r="L63" i="1" s="1"/>
  <c r="K63" i="1"/>
  <c r="J63" i="1"/>
  <c r="T62" i="1"/>
  <c r="S62" i="1"/>
  <c r="R62" i="1"/>
  <c r="Q62" i="1"/>
  <c r="P62" i="1"/>
  <c r="O62" i="1"/>
  <c r="M62" i="1" s="1"/>
  <c r="N62" i="1"/>
  <c r="L62" i="1" s="1"/>
  <c r="K62" i="1"/>
  <c r="J62" i="1"/>
  <c r="T61" i="1"/>
  <c r="S61" i="1"/>
  <c r="R61" i="1"/>
  <c r="Q61" i="1"/>
  <c r="P61" i="1"/>
  <c r="O61" i="1"/>
  <c r="N61" i="1"/>
  <c r="L61" i="1" s="1"/>
  <c r="K61" i="1"/>
  <c r="J61" i="1"/>
  <c r="T60" i="1"/>
  <c r="S60" i="1"/>
  <c r="R60" i="1"/>
  <c r="Q60" i="1"/>
  <c r="P60" i="1"/>
  <c r="O60" i="1"/>
  <c r="M60" i="1" s="1"/>
  <c r="N60" i="1"/>
  <c r="L60" i="1" s="1"/>
  <c r="K60" i="1"/>
  <c r="J60" i="1"/>
  <c r="T59" i="1"/>
  <c r="S59" i="1"/>
  <c r="R59" i="1"/>
  <c r="Q59" i="1"/>
  <c r="P59" i="1"/>
  <c r="L59" i="1" s="1"/>
  <c r="O59" i="1"/>
  <c r="N59" i="1"/>
  <c r="M59" i="1"/>
  <c r="K59" i="1"/>
  <c r="J59" i="1"/>
  <c r="T58" i="1"/>
  <c r="S58" i="1"/>
  <c r="R58" i="1"/>
  <c r="Q58" i="1"/>
  <c r="P58" i="1"/>
  <c r="L58" i="1" s="1"/>
  <c r="O58" i="1"/>
  <c r="M58" i="1" s="1"/>
  <c r="N58" i="1"/>
  <c r="K58" i="1"/>
  <c r="J58" i="1"/>
  <c r="T57" i="1"/>
  <c r="S57" i="1"/>
  <c r="R57" i="1"/>
  <c r="Q57" i="1"/>
  <c r="M57" i="1" s="1"/>
  <c r="P57" i="1"/>
  <c r="O57" i="1"/>
  <c r="N57" i="1"/>
  <c r="L57" i="1"/>
  <c r="K57" i="1"/>
  <c r="J57" i="1"/>
  <c r="T56" i="1"/>
  <c r="S56" i="1"/>
  <c r="R56" i="1"/>
  <c r="Q56" i="1"/>
  <c r="P56" i="1"/>
  <c r="O56" i="1"/>
  <c r="M56" i="1" s="1"/>
  <c r="N56" i="1"/>
  <c r="K56" i="1"/>
  <c r="J56" i="1"/>
  <c r="T55" i="1"/>
  <c r="S55" i="1"/>
  <c r="R55" i="1"/>
  <c r="Q55" i="1"/>
  <c r="M55" i="1" s="1"/>
  <c r="P55" i="1"/>
  <c r="O55" i="1"/>
  <c r="N55" i="1"/>
  <c r="L55" i="1" s="1"/>
  <c r="K55" i="1"/>
  <c r="J55" i="1"/>
  <c r="T54" i="1"/>
  <c r="S54" i="1"/>
  <c r="R54" i="1"/>
  <c r="Q54" i="1"/>
  <c r="P54" i="1"/>
  <c r="O54" i="1"/>
  <c r="M54" i="1" s="1"/>
  <c r="N54" i="1"/>
  <c r="L54" i="1" s="1"/>
  <c r="K54" i="1"/>
  <c r="J54" i="1"/>
  <c r="T53" i="1"/>
  <c r="S53" i="1"/>
  <c r="R53" i="1"/>
  <c r="Q53" i="1"/>
  <c r="P53" i="1"/>
  <c r="O53" i="1"/>
  <c r="N53" i="1"/>
  <c r="L53" i="1" s="1"/>
  <c r="K53" i="1"/>
  <c r="J53" i="1"/>
  <c r="T52" i="1"/>
  <c r="S52" i="1"/>
  <c r="R52" i="1"/>
  <c r="Q52" i="1"/>
  <c r="P52" i="1"/>
  <c r="O52" i="1"/>
  <c r="M52" i="1" s="1"/>
  <c r="N52" i="1"/>
  <c r="L52" i="1" s="1"/>
  <c r="K52" i="1"/>
  <c r="J52" i="1"/>
  <c r="T51" i="1"/>
  <c r="S51" i="1"/>
  <c r="R51" i="1"/>
  <c r="Q51" i="1"/>
  <c r="P51" i="1"/>
  <c r="L51" i="1" s="1"/>
  <c r="O51" i="1"/>
  <c r="N51" i="1"/>
  <c r="M51" i="1"/>
  <c r="K51" i="1"/>
  <c r="J51" i="1"/>
  <c r="T50" i="1"/>
  <c r="S50" i="1"/>
  <c r="R50" i="1"/>
  <c r="Q50" i="1"/>
  <c r="P50" i="1"/>
  <c r="L50" i="1" s="1"/>
  <c r="O50" i="1"/>
  <c r="M50" i="1" s="1"/>
  <c r="N50" i="1"/>
  <c r="K50" i="1"/>
  <c r="J50" i="1"/>
  <c r="T49" i="1"/>
  <c r="S49" i="1"/>
  <c r="R49" i="1"/>
  <c r="Q49" i="1"/>
  <c r="M49" i="1" s="1"/>
  <c r="P49" i="1"/>
  <c r="O49" i="1"/>
  <c r="N49" i="1"/>
  <c r="L49" i="1"/>
  <c r="K49" i="1"/>
  <c r="J49" i="1"/>
  <c r="T48" i="1"/>
  <c r="S48" i="1"/>
  <c r="R48" i="1"/>
  <c r="Q48" i="1"/>
  <c r="P48" i="1"/>
  <c r="O48" i="1"/>
  <c r="M48" i="1" s="1"/>
  <c r="N48" i="1"/>
  <c r="K48" i="1"/>
  <c r="J48" i="1"/>
  <c r="T47" i="1"/>
  <c r="S47" i="1"/>
  <c r="R47" i="1"/>
  <c r="Q47" i="1"/>
  <c r="M47" i="1" s="1"/>
  <c r="P47" i="1"/>
  <c r="O47" i="1"/>
  <c r="N47" i="1"/>
  <c r="L47" i="1" s="1"/>
  <c r="K47" i="1"/>
  <c r="J47" i="1"/>
  <c r="T46" i="1"/>
  <c r="S46" i="1"/>
  <c r="R46" i="1"/>
  <c r="Q46" i="1"/>
  <c r="P46" i="1"/>
  <c r="O46" i="1"/>
  <c r="M46" i="1" s="1"/>
  <c r="N46" i="1"/>
  <c r="L46" i="1" s="1"/>
  <c r="K46" i="1"/>
  <c r="J46" i="1"/>
  <c r="T45" i="1"/>
  <c r="S45" i="1"/>
  <c r="R45" i="1"/>
  <c r="Q45" i="1"/>
  <c r="P45" i="1"/>
  <c r="O45" i="1"/>
  <c r="N45" i="1"/>
  <c r="L45" i="1" s="1"/>
  <c r="K45" i="1"/>
  <c r="J45" i="1"/>
  <c r="T44" i="1"/>
  <c r="S44" i="1"/>
  <c r="R44" i="1"/>
  <c r="Q44" i="1"/>
  <c r="P44" i="1"/>
  <c r="O44" i="1"/>
  <c r="M44" i="1" s="1"/>
  <c r="N44" i="1"/>
  <c r="L44" i="1" s="1"/>
  <c r="K44" i="1"/>
  <c r="J44" i="1"/>
  <c r="T43" i="1"/>
  <c r="S43" i="1"/>
  <c r="R43" i="1"/>
  <c r="Q43" i="1"/>
  <c r="P43" i="1"/>
  <c r="L43" i="1" s="1"/>
  <c r="O43" i="1"/>
  <c r="N43" i="1"/>
  <c r="M43" i="1"/>
  <c r="K43" i="1"/>
  <c r="J43" i="1"/>
  <c r="T42" i="1"/>
  <c r="S42" i="1"/>
  <c r="R42" i="1"/>
  <c r="Q42" i="1"/>
  <c r="P42" i="1"/>
  <c r="L42" i="1" s="1"/>
  <c r="O42" i="1"/>
  <c r="M42" i="1" s="1"/>
  <c r="N42" i="1"/>
  <c r="K42" i="1"/>
  <c r="J42" i="1"/>
  <c r="T41" i="1"/>
  <c r="S41" i="1"/>
  <c r="R41" i="1"/>
  <c r="Q41" i="1"/>
  <c r="M41" i="1" s="1"/>
  <c r="P41" i="1"/>
  <c r="O41" i="1"/>
  <c r="N41" i="1"/>
  <c r="L41" i="1"/>
  <c r="K41" i="1"/>
  <c r="J41" i="1"/>
  <c r="T40" i="1"/>
  <c r="S40" i="1"/>
  <c r="R40" i="1"/>
  <c r="Q40" i="1"/>
  <c r="P40" i="1"/>
  <c r="O40" i="1"/>
  <c r="M40" i="1" s="1"/>
  <c r="N40" i="1"/>
  <c r="K40" i="1"/>
  <c r="J40" i="1"/>
  <c r="T39" i="1"/>
  <c r="S39" i="1"/>
  <c r="R39" i="1"/>
  <c r="Q39" i="1"/>
  <c r="M39" i="1" s="1"/>
  <c r="P39" i="1"/>
  <c r="O39" i="1"/>
  <c r="N39" i="1"/>
  <c r="L39" i="1" s="1"/>
  <c r="K39" i="1"/>
  <c r="J39" i="1"/>
  <c r="T38" i="1"/>
  <c r="S38" i="1"/>
  <c r="R38" i="1"/>
  <c r="Q38" i="1"/>
  <c r="P38" i="1"/>
  <c r="O38" i="1"/>
  <c r="M38" i="1" s="1"/>
  <c r="N38" i="1"/>
  <c r="L38" i="1" s="1"/>
  <c r="K38" i="1"/>
  <c r="J38" i="1"/>
  <c r="T37" i="1"/>
  <c r="S37" i="1"/>
  <c r="R37" i="1"/>
  <c r="Q37" i="1"/>
  <c r="P37" i="1"/>
  <c r="O37" i="1"/>
  <c r="N37" i="1"/>
  <c r="L37" i="1" s="1"/>
  <c r="K37" i="1"/>
  <c r="J37" i="1"/>
  <c r="T36" i="1"/>
  <c r="S36" i="1"/>
  <c r="R36" i="1"/>
  <c r="Q36" i="1"/>
  <c r="P36" i="1"/>
  <c r="O36" i="1"/>
  <c r="M36" i="1" s="1"/>
  <c r="N36" i="1"/>
  <c r="L36" i="1" s="1"/>
  <c r="K36" i="1"/>
  <c r="J36" i="1"/>
  <c r="T35" i="1"/>
  <c r="S35" i="1"/>
  <c r="R35" i="1"/>
  <c r="Q35" i="1"/>
  <c r="P35" i="1"/>
  <c r="L35" i="1" s="1"/>
  <c r="O35" i="1"/>
  <c r="N35" i="1"/>
  <c r="M35" i="1"/>
  <c r="K35" i="1"/>
  <c r="J35" i="1"/>
  <c r="T34" i="1"/>
  <c r="S34" i="1"/>
  <c r="R34" i="1"/>
  <c r="Q34" i="1"/>
  <c r="P34" i="1"/>
  <c r="L34" i="1" s="1"/>
  <c r="O34" i="1"/>
  <c r="M34" i="1" s="1"/>
  <c r="N34" i="1"/>
  <c r="K34" i="1"/>
  <c r="J34" i="1"/>
  <c r="T33" i="1"/>
  <c r="S33" i="1"/>
  <c r="R33" i="1"/>
  <c r="Q33" i="1"/>
  <c r="M33" i="1" s="1"/>
  <c r="P33" i="1"/>
  <c r="O33" i="1"/>
  <c r="N33" i="1"/>
  <c r="L33" i="1"/>
  <c r="K33" i="1"/>
  <c r="J33" i="1"/>
  <c r="T32" i="1"/>
  <c r="S32" i="1"/>
  <c r="R32" i="1"/>
  <c r="Q32" i="1"/>
  <c r="P32" i="1"/>
  <c r="O32" i="1"/>
  <c r="M32" i="1" s="1"/>
  <c r="N32" i="1"/>
  <c r="K32" i="1"/>
  <c r="J32" i="1"/>
  <c r="T31" i="1"/>
  <c r="S31" i="1"/>
  <c r="R31" i="1"/>
  <c r="Q31" i="1"/>
  <c r="M31" i="1" s="1"/>
  <c r="P31" i="1"/>
  <c r="O31" i="1"/>
  <c r="N31" i="1"/>
  <c r="L31" i="1" s="1"/>
  <c r="K31" i="1"/>
  <c r="J31" i="1"/>
  <c r="T30" i="1"/>
  <c r="S30" i="1"/>
  <c r="R30" i="1"/>
  <c r="Q30" i="1"/>
  <c r="P30" i="1"/>
  <c r="O30" i="1"/>
  <c r="M30" i="1" s="1"/>
  <c r="N30" i="1"/>
  <c r="L30" i="1" s="1"/>
  <c r="K30" i="1"/>
  <c r="J30" i="1"/>
  <c r="T29" i="1"/>
  <c r="S29" i="1"/>
  <c r="R29" i="1"/>
  <c r="Q29" i="1"/>
  <c r="P29" i="1"/>
  <c r="O29" i="1"/>
  <c r="N29" i="1"/>
  <c r="L29" i="1" s="1"/>
  <c r="K29" i="1"/>
  <c r="J29" i="1"/>
  <c r="T28" i="1"/>
  <c r="S28" i="1"/>
  <c r="R28" i="1"/>
  <c r="Q28" i="1"/>
  <c r="P28" i="1"/>
  <c r="O28" i="1"/>
  <c r="M28" i="1" s="1"/>
  <c r="N28" i="1"/>
  <c r="L28" i="1" s="1"/>
  <c r="K28" i="1"/>
  <c r="J28" i="1"/>
  <c r="T27" i="1"/>
  <c r="S27" i="1"/>
  <c r="R27" i="1"/>
  <c r="Q27" i="1"/>
  <c r="P27" i="1"/>
  <c r="L27" i="1" s="1"/>
  <c r="O27" i="1"/>
  <c r="N27" i="1"/>
  <c r="M27" i="1"/>
  <c r="K27" i="1"/>
  <c r="J27" i="1"/>
  <c r="T26" i="1"/>
  <c r="S26" i="1"/>
  <c r="R26" i="1"/>
  <c r="Q26" i="1"/>
  <c r="P26" i="1"/>
  <c r="L26" i="1" s="1"/>
  <c r="O26" i="1"/>
  <c r="M26" i="1" s="1"/>
  <c r="N26" i="1"/>
  <c r="K26" i="1"/>
  <c r="J26" i="1"/>
  <c r="T25" i="1"/>
  <c r="S25" i="1"/>
  <c r="R25" i="1"/>
  <c r="Q25" i="1"/>
  <c r="M25" i="1" s="1"/>
  <c r="P25" i="1"/>
  <c r="O25" i="1"/>
  <c r="N25" i="1"/>
  <c r="L25" i="1"/>
  <c r="K25" i="1"/>
  <c r="J25" i="1"/>
  <c r="T24" i="1"/>
  <c r="S24" i="1"/>
  <c r="R24" i="1"/>
  <c r="Q24" i="1"/>
  <c r="P24" i="1"/>
  <c r="O24" i="1"/>
  <c r="M24" i="1" s="1"/>
  <c r="N24" i="1"/>
  <c r="K24" i="1"/>
  <c r="J24" i="1"/>
  <c r="T23" i="1"/>
  <c r="S23" i="1"/>
  <c r="R23" i="1"/>
  <c r="Q23" i="1"/>
  <c r="M23" i="1" s="1"/>
  <c r="P23" i="1"/>
  <c r="O23" i="1"/>
  <c r="N23" i="1"/>
  <c r="L23" i="1" s="1"/>
  <c r="K23" i="1"/>
  <c r="J23" i="1"/>
  <c r="T22" i="1"/>
  <c r="S22" i="1"/>
  <c r="R22" i="1"/>
  <c r="Q22" i="1"/>
  <c r="P22" i="1"/>
  <c r="O22" i="1"/>
  <c r="M22" i="1" s="1"/>
  <c r="N22" i="1"/>
  <c r="L22" i="1" s="1"/>
  <c r="K22" i="1"/>
  <c r="J22" i="1"/>
  <c r="T21" i="1"/>
  <c r="S21" i="1"/>
  <c r="R21" i="1"/>
  <c r="Q21" i="1"/>
  <c r="P21" i="1"/>
  <c r="O21" i="1"/>
  <c r="N21" i="1"/>
  <c r="L21" i="1" s="1"/>
  <c r="K21" i="1"/>
  <c r="J21" i="1"/>
  <c r="T20" i="1"/>
  <c r="S20" i="1"/>
  <c r="R20" i="1"/>
  <c r="Q20" i="1"/>
  <c r="P20" i="1"/>
  <c r="O20" i="1"/>
  <c r="M20" i="1" s="1"/>
  <c r="N20" i="1"/>
  <c r="L20" i="1" s="1"/>
  <c r="K20" i="1"/>
  <c r="J20" i="1"/>
  <c r="T19" i="1"/>
  <c r="S19" i="1"/>
  <c r="R19" i="1"/>
  <c r="Q19" i="1"/>
  <c r="P19" i="1"/>
  <c r="L19" i="1" s="1"/>
  <c r="O19" i="1"/>
  <c r="N19" i="1"/>
  <c r="M19" i="1"/>
  <c r="K19" i="1"/>
  <c r="J19" i="1"/>
  <c r="T18" i="1"/>
  <c r="S18" i="1"/>
  <c r="R18" i="1"/>
  <c r="Q18" i="1"/>
  <c r="P18" i="1"/>
  <c r="L18" i="1" s="1"/>
  <c r="O18" i="1"/>
  <c r="M18" i="1" s="1"/>
  <c r="N18" i="1"/>
  <c r="K18" i="1"/>
  <c r="J18" i="1"/>
  <c r="T17" i="1"/>
  <c r="S17" i="1"/>
  <c r="R17" i="1"/>
  <c r="Q17" i="1"/>
  <c r="M17" i="1" s="1"/>
  <c r="P17" i="1"/>
  <c r="O17" i="1"/>
  <c r="N17" i="1"/>
  <c r="L17" i="1"/>
  <c r="K17" i="1"/>
  <c r="J17" i="1"/>
  <c r="T16" i="1"/>
  <c r="S16" i="1"/>
  <c r="R16" i="1"/>
  <c r="Q16" i="1"/>
  <c r="P16" i="1"/>
  <c r="O16" i="1"/>
  <c r="M16" i="1" s="1"/>
  <c r="N16" i="1"/>
  <c r="K16" i="1"/>
  <c r="J16" i="1"/>
  <c r="T15" i="1"/>
  <c r="S15" i="1"/>
  <c r="R15" i="1"/>
  <c r="Q15" i="1"/>
  <c r="M15" i="1" s="1"/>
  <c r="P15" i="1"/>
  <c r="O15" i="1"/>
  <c r="N15" i="1"/>
  <c r="L15" i="1" s="1"/>
  <c r="K15" i="1"/>
  <c r="J15" i="1"/>
  <c r="T14" i="1"/>
  <c r="S14" i="1"/>
  <c r="R14" i="1"/>
  <c r="Q14" i="1"/>
  <c r="P14" i="1"/>
  <c r="O14" i="1"/>
  <c r="M14" i="1" s="1"/>
  <c r="N14" i="1"/>
  <c r="L14" i="1" s="1"/>
  <c r="K14" i="1"/>
  <c r="J14" i="1"/>
  <c r="T13" i="1"/>
  <c r="S13" i="1"/>
  <c r="R13" i="1"/>
  <c r="Q13" i="1"/>
  <c r="P13" i="1"/>
  <c r="O13" i="1"/>
  <c r="N13" i="1"/>
  <c r="L13" i="1" s="1"/>
  <c r="K13" i="1"/>
  <c r="J13" i="1"/>
  <c r="T12" i="1"/>
  <c r="S12" i="1"/>
  <c r="R12" i="1"/>
  <c r="Q12" i="1"/>
  <c r="P12" i="1"/>
  <c r="O12" i="1"/>
  <c r="M12" i="1" s="1"/>
  <c r="N12" i="1"/>
  <c r="L12" i="1" s="1"/>
  <c r="K12" i="1"/>
  <c r="J12" i="1"/>
  <c r="T11" i="1"/>
  <c r="S11" i="1"/>
  <c r="R11" i="1"/>
  <c r="Q11" i="1"/>
  <c r="P11" i="1"/>
  <c r="L11" i="1" s="1"/>
  <c r="O11" i="1"/>
  <c r="N11" i="1"/>
  <c r="M11" i="1"/>
  <c r="K11" i="1"/>
  <c r="J11" i="1"/>
  <c r="T10" i="1"/>
  <c r="S10" i="1"/>
  <c r="R10" i="1"/>
  <c r="Q10" i="1"/>
  <c r="P10" i="1"/>
  <c r="L10" i="1" s="1"/>
  <c r="O10" i="1"/>
  <c r="M10" i="1" s="1"/>
  <c r="N10" i="1"/>
  <c r="K10" i="1"/>
  <c r="J10" i="1"/>
  <c r="T9" i="1"/>
  <c r="S9" i="1"/>
  <c r="R9" i="1"/>
  <c r="Q9" i="1"/>
  <c r="M9" i="1" s="1"/>
  <c r="P9" i="1"/>
  <c r="O9" i="1"/>
  <c r="N9" i="1"/>
  <c r="L9" i="1"/>
  <c r="K9" i="1"/>
  <c r="J9" i="1"/>
  <c r="T8" i="1"/>
  <c r="S8" i="1"/>
  <c r="R8" i="1"/>
  <c r="Q8" i="1"/>
  <c r="P8" i="1"/>
  <c r="O8" i="1"/>
  <c r="M8" i="1" s="1"/>
  <c r="N8" i="1"/>
  <c r="K8" i="1"/>
  <c r="J8" i="1"/>
  <c r="T7" i="1"/>
  <c r="S7" i="1"/>
  <c r="R7" i="1"/>
  <c r="Q7" i="1"/>
  <c r="M7" i="1" s="1"/>
  <c r="P7" i="1"/>
  <c r="O7" i="1"/>
  <c r="N7" i="1"/>
  <c r="L7" i="1" s="1"/>
  <c r="K7" i="1"/>
  <c r="J7" i="1"/>
  <c r="T6" i="1"/>
  <c r="S6" i="1"/>
  <c r="R6" i="1"/>
  <c r="Q6" i="1"/>
  <c r="P6" i="1"/>
  <c r="O6" i="1"/>
  <c r="M6" i="1" s="1"/>
  <c r="N6" i="1"/>
  <c r="L6" i="1" s="1"/>
  <c r="K6" i="1"/>
  <c r="J6" i="1"/>
  <c r="T5" i="1"/>
  <c r="S5" i="1"/>
  <c r="R5" i="1"/>
  <c r="Q5" i="1"/>
  <c r="P5" i="1"/>
  <c r="O5" i="1"/>
  <c r="N5" i="1"/>
  <c r="L5" i="1" s="1"/>
  <c r="K5" i="1"/>
  <c r="J5" i="1"/>
  <c r="T4" i="1"/>
  <c r="S4" i="1"/>
  <c r="R4" i="1"/>
  <c r="Q4" i="1"/>
  <c r="P4" i="1"/>
  <c r="O4" i="1"/>
  <c r="M4" i="1" s="1"/>
  <c r="N4" i="1"/>
  <c r="L4" i="1" s="1"/>
  <c r="K4" i="1"/>
  <c r="J4" i="1"/>
  <c r="T3" i="1"/>
  <c r="S3" i="1"/>
  <c r="R3" i="1"/>
  <c r="Q3" i="1"/>
  <c r="P3" i="1"/>
  <c r="O3" i="1"/>
  <c r="N3" i="1"/>
  <c r="M3" i="1"/>
  <c r="L3" i="1"/>
  <c r="K3" i="1"/>
  <c r="J3" i="1"/>
  <c r="T2" i="1"/>
  <c r="S2" i="1"/>
  <c r="R2" i="1"/>
  <c r="Q2" i="1"/>
  <c r="P2" i="1"/>
  <c r="O2" i="1"/>
  <c r="N2" i="1"/>
  <c r="K2" i="1"/>
  <c r="J2" i="1"/>
  <c r="M44" i="9"/>
  <c r="M43" i="9"/>
  <c r="M42" i="9"/>
  <c r="M41" i="9"/>
  <c r="M40" i="9"/>
  <c r="M39" i="9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5" i="9"/>
  <c r="M4" i="9"/>
  <c r="M3" i="9"/>
  <c r="M2" i="9"/>
  <c r="L8" i="1" l="1"/>
  <c r="L16" i="1"/>
  <c r="L24" i="1"/>
  <c r="L32" i="1"/>
  <c r="L40" i="1"/>
  <c r="L48" i="1"/>
  <c r="L56" i="1"/>
  <c r="L64" i="1"/>
  <c r="L72" i="1"/>
  <c r="L95" i="1"/>
  <c r="L103" i="1"/>
  <c r="L111" i="1"/>
  <c r="M13" i="1"/>
  <c r="M21" i="1"/>
  <c r="M29" i="1"/>
  <c r="M37" i="1"/>
  <c r="M45" i="1"/>
  <c r="M53" i="1"/>
  <c r="M61" i="1"/>
  <c r="M69" i="1"/>
  <c r="M77" i="1"/>
  <c r="M85" i="1"/>
  <c r="M93" i="1"/>
  <c r="M101" i="1"/>
  <c r="M5" i="1"/>
  <c r="M92" i="1"/>
  <c r="M100" i="1"/>
  <c r="M108" i="1"/>
  <c r="F48" i="9"/>
  <c r="E48" i="9"/>
  <c r="D48" i="9"/>
  <c r="C48" i="9"/>
  <c r="B48" i="9"/>
  <c r="O84" i="3" l="1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  <c r="N2" i="13"/>
  <c r="N84" i="13"/>
  <c r="N83" i="13"/>
  <c r="N82" i="13"/>
  <c r="N81" i="13"/>
  <c r="N80" i="13"/>
  <c r="N79" i="13"/>
  <c r="N78" i="13"/>
  <c r="N77" i="13"/>
  <c r="N76" i="13"/>
  <c r="N75" i="13"/>
  <c r="N74" i="13"/>
  <c r="N73" i="13"/>
  <c r="N72" i="13"/>
  <c r="N71" i="13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L84" i="3"/>
  <c r="K84" i="3"/>
  <c r="J84" i="3"/>
  <c r="I84" i="3"/>
  <c r="H84" i="3"/>
  <c r="G84" i="3"/>
  <c r="F84" i="3"/>
  <c r="E84" i="3"/>
  <c r="N84" i="3" s="1"/>
  <c r="D84" i="3"/>
  <c r="C84" i="3"/>
  <c r="L83" i="3"/>
  <c r="K83" i="3"/>
  <c r="J83" i="3"/>
  <c r="I83" i="3"/>
  <c r="H83" i="3"/>
  <c r="G83" i="3"/>
  <c r="N83" i="3" s="1"/>
  <c r="F83" i="3"/>
  <c r="E83" i="3"/>
  <c r="D83" i="3"/>
  <c r="C83" i="3"/>
  <c r="L82" i="3"/>
  <c r="K82" i="3"/>
  <c r="J82" i="3"/>
  <c r="I82" i="3"/>
  <c r="H82" i="3"/>
  <c r="G82" i="3"/>
  <c r="F82" i="3"/>
  <c r="E82" i="3"/>
  <c r="D82" i="3"/>
  <c r="C82" i="3"/>
  <c r="L81" i="3"/>
  <c r="K81" i="3"/>
  <c r="J81" i="3"/>
  <c r="I81" i="3"/>
  <c r="H81" i="3"/>
  <c r="G81" i="3"/>
  <c r="F81" i="3"/>
  <c r="E81" i="3"/>
  <c r="D81" i="3"/>
  <c r="C81" i="3"/>
  <c r="N81" i="3" s="1"/>
  <c r="L80" i="3"/>
  <c r="K80" i="3"/>
  <c r="J80" i="3"/>
  <c r="I80" i="3"/>
  <c r="H80" i="3"/>
  <c r="G80" i="3"/>
  <c r="F80" i="3"/>
  <c r="E80" i="3"/>
  <c r="N80" i="3" s="1"/>
  <c r="D80" i="3"/>
  <c r="C80" i="3"/>
  <c r="L79" i="3"/>
  <c r="K79" i="3"/>
  <c r="J79" i="3"/>
  <c r="I79" i="3"/>
  <c r="H79" i="3"/>
  <c r="G79" i="3"/>
  <c r="N79" i="3" s="1"/>
  <c r="F79" i="3"/>
  <c r="E79" i="3"/>
  <c r="D79" i="3"/>
  <c r="C79" i="3"/>
  <c r="L78" i="3"/>
  <c r="K78" i="3"/>
  <c r="J78" i="3"/>
  <c r="I78" i="3"/>
  <c r="H78" i="3"/>
  <c r="G78" i="3"/>
  <c r="F78" i="3"/>
  <c r="E78" i="3"/>
  <c r="D78" i="3"/>
  <c r="C78" i="3"/>
  <c r="L77" i="3"/>
  <c r="K77" i="3"/>
  <c r="J77" i="3"/>
  <c r="I77" i="3"/>
  <c r="H77" i="3"/>
  <c r="G77" i="3"/>
  <c r="F77" i="3"/>
  <c r="E77" i="3"/>
  <c r="D77" i="3"/>
  <c r="C77" i="3"/>
  <c r="L76" i="3"/>
  <c r="K76" i="3"/>
  <c r="J76" i="3"/>
  <c r="I76" i="3"/>
  <c r="H76" i="3"/>
  <c r="G76" i="3"/>
  <c r="F76" i="3"/>
  <c r="E76" i="3"/>
  <c r="N76" i="3" s="1"/>
  <c r="D76" i="3"/>
  <c r="C76" i="3"/>
  <c r="L75" i="3"/>
  <c r="K75" i="3"/>
  <c r="J75" i="3"/>
  <c r="I75" i="3"/>
  <c r="H75" i="3"/>
  <c r="G75" i="3"/>
  <c r="N75" i="3" s="1"/>
  <c r="F75" i="3"/>
  <c r="E75" i="3"/>
  <c r="D75" i="3"/>
  <c r="C75" i="3"/>
  <c r="L74" i="3"/>
  <c r="K74" i="3"/>
  <c r="J74" i="3"/>
  <c r="I74" i="3"/>
  <c r="H74" i="3"/>
  <c r="G74" i="3"/>
  <c r="F74" i="3"/>
  <c r="E74" i="3"/>
  <c r="D74" i="3"/>
  <c r="C74" i="3"/>
  <c r="L73" i="3"/>
  <c r="K73" i="3"/>
  <c r="J73" i="3"/>
  <c r="I73" i="3"/>
  <c r="H73" i="3"/>
  <c r="G73" i="3"/>
  <c r="F73" i="3"/>
  <c r="E73" i="3"/>
  <c r="D73" i="3"/>
  <c r="C73" i="3"/>
  <c r="N73" i="3" s="1"/>
  <c r="L72" i="3"/>
  <c r="K72" i="3"/>
  <c r="J72" i="3"/>
  <c r="I72" i="3"/>
  <c r="H72" i="3"/>
  <c r="G72" i="3"/>
  <c r="F72" i="3"/>
  <c r="E72" i="3"/>
  <c r="N72" i="3" s="1"/>
  <c r="D72" i="3"/>
  <c r="C72" i="3"/>
  <c r="L71" i="3"/>
  <c r="K71" i="3"/>
  <c r="J71" i="3"/>
  <c r="I71" i="3"/>
  <c r="H71" i="3"/>
  <c r="G71" i="3"/>
  <c r="N71" i="3" s="1"/>
  <c r="F71" i="3"/>
  <c r="E71" i="3"/>
  <c r="D71" i="3"/>
  <c r="C71" i="3"/>
  <c r="L70" i="3"/>
  <c r="K70" i="3"/>
  <c r="J70" i="3"/>
  <c r="I70" i="3"/>
  <c r="H70" i="3"/>
  <c r="G70" i="3"/>
  <c r="F70" i="3"/>
  <c r="E70" i="3"/>
  <c r="D70" i="3"/>
  <c r="C70" i="3"/>
  <c r="L69" i="3"/>
  <c r="K69" i="3"/>
  <c r="J69" i="3"/>
  <c r="I69" i="3"/>
  <c r="H69" i="3"/>
  <c r="G69" i="3"/>
  <c r="F69" i="3"/>
  <c r="E69" i="3"/>
  <c r="D69" i="3"/>
  <c r="C69" i="3"/>
  <c r="L68" i="3"/>
  <c r="K68" i="3"/>
  <c r="J68" i="3"/>
  <c r="I68" i="3"/>
  <c r="H68" i="3"/>
  <c r="G68" i="3"/>
  <c r="F68" i="3"/>
  <c r="E68" i="3"/>
  <c r="N68" i="3" s="1"/>
  <c r="D68" i="3"/>
  <c r="C68" i="3"/>
  <c r="L67" i="3"/>
  <c r="K67" i="3"/>
  <c r="J67" i="3"/>
  <c r="I67" i="3"/>
  <c r="H67" i="3"/>
  <c r="G67" i="3"/>
  <c r="N67" i="3" s="1"/>
  <c r="F67" i="3"/>
  <c r="E67" i="3"/>
  <c r="D67" i="3"/>
  <c r="C67" i="3"/>
  <c r="L66" i="3"/>
  <c r="K66" i="3"/>
  <c r="J66" i="3"/>
  <c r="I66" i="3"/>
  <c r="H66" i="3"/>
  <c r="G66" i="3"/>
  <c r="F66" i="3"/>
  <c r="E66" i="3"/>
  <c r="D66" i="3"/>
  <c r="C66" i="3"/>
  <c r="L65" i="3"/>
  <c r="K65" i="3"/>
  <c r="J65" i="3"/>
  <c r="I65" i="3"/>
  <c r="H65" i="3"/>
  <c r="G65" i="3"/>
  <c r="F65" i="3"/>
  <c r="E65" i="3"/>
  <c r="D65" i="3"/>
  <c r="C65" i="3"/>
  <c r="N65" i="3" s="1"/>
  <c r="L64" i="3"/>
  <c r="K64" i="3"/>
  <c r="J64" i="3"/>
  <c r="I64" i="3"/>
  <c r="H64" i="3"/>
  <c r="G64" i="3"/>
  <c r="F64" i="3"/>
  <c r="E64" i="3"/>
  <c r="N64" i="3" s="1"/>
  <c r="D64" i="3"/>
  <c r="C64" i="3"/>
  <c r="L63" i="3"/>
  <c r="K63" i="3"/>
  <c r="J63" i="3"/>
  <c r="I63" i="3"/>
  <c r="H63" i="3"/>
  <c r="G63" i="3"/>
  <c r="N63" i="3" s="1"/>
  <c r="F63" i="3"/>
  <c r="E63" i="3"/>
  <c r="D63" i="3"/>
  <c r="C63" i="3"/>
  <c r="L62" i="3"/>
  <c r="K62" i="3"/>
  <c r="J62" i="3"/>
  <c r="I62" i="3"/>
  <c r="H62" i="3"/>
  <c r="G62" i="3"/>
  <c r="F62" i="3"/>
  <c r="E62" i="3"/>
  <c r="D62" i="3"/>
  <c r="C62" i="3"/>
  <c r="L61" i="3"/>
  <c r="K61" i="3"/>
  <c r="J61" i="3"/>
  <c r="I61" i="3"/>
  <c r="H61" i="3"/>
  <c r="G61" i="3"/>
  <c r="F61" i="3"/>
  <c r="E61" i="3"/>
  <c r="D61" i="3"/>
  <c r="C61" i="3"/>
  <c r="L60" i="3"/>
  <c r="K60" i="3"/>
  <c r="J60" i="3"/>
  <c r="I60" i="3"/>
  <c r="H60" i="3"/>
  <c r="G60" i="3"/>
  <c r="F60" i="3"/>
  <c r="E60" i="3"/>
  <c r="N60" i="3" s="1"/>
  <c r="D60" i="3"/>
  <c r="C60" i="3"/>
  <c r="L59" i="3"/>
  <c r="K59" i="3"/>
  <c r="J59" i="3"/>
  <c r="I59" i="3"/>
  <c r="H59" i="3"/>
  <c r="G59" i="3"/>
  <c r="N59" i="3" s="1"/>
  <c r="F59" i="3"/>
  <c r="E59" i="3"/>
  <c r="D59" i="3"/>
  <c r="C59" i="3"/>
  <c r="L58" i="3"/>
  <c r="K58" i="3"/>
  <c r="J58" i="3"/>
  <c r="I58" i="3"/>
  <c r="H58" i="3"/>
  <c r="G58" i="3"/>
  <c r="F58" i="3"/>
  <c r="E58" i="3"/>
  <c r="D58" i="3"/>
  <c r="C58" i="3"/>
  <c r="L57" i="3"/>
  <c r="K57" i="3"/>
  <c r="J57" i="3"/>
  <c r="I57" i="3"/>
  <c r="H57" i="3"/>
  <c r="G57" i="3"/>
  <c r="F57" i="3"/>
  <c r="E57" i="3"/>
  <c r="D57" i="3"/>
  <c r="C57" i="3"/>
  <c r="N57" i="3" s="1"/>
  <c r="L56" i="3"/>
  <c r="K56" i="3"/>
  <c r="J56" i="3"/>
  <c r="I56" i="3"/>
  <c r="H56" i="3"/>
  <c r="G56" i="3"/>
  <c r="F56" i="3"/>
  <c r="E56" i="3"/>
  <c r="N56" i="3" s="1"/>
  <c r="D56" i="3"/>
  <c r="C56" i="3"/>
  <c r="L55" i="3"/>
  <c r="K55" i="3"/>
  <c r="J55" i="3"/>
  <c r="I55" i="3"/>
  <c r="H55" i="3"/>
  <c r="G55" i="3"/>
  <c r="N55" i="3" s="1"/>
  <c r="F55" i="3"/>
  <c r="E55" i="3"/>
  <c r="D55" i="3"/>
  <c r="C55" i="3"/>
  <c r="L54" i="3"/>
  <c r="K54" i="3"/>
  <c r="J54" i="3"/>
  <c r="I54" i="3"/>
  <c r="H54" i="3"/>
  <c r="G54" i="3"/>
  <c r="F54" i="3"/>
  <c r="E54" i="3"/>
  <c r="D54" i="3"/>
  <c r="C54" i="3"/>
  <c r="L53" i="3"/>
  <c r="K53" i="3"/>
  <c r="J53" i="3"/>
  <c r="I53" i="3"/>
  <c r="H53" i="3"/>
  <c r="G53" i="3"/>
  <c r="F53" i="3"/>
  <c r="E53" i="3"/>
  <c r="D53" i="3"/>
  <c r="C53" i="3"/>
  <c r="L52" i="3"/>
  <c r="K52" i="3"/>
  <c r="J52" i="3"/>
  <c r="I52" i="3"/>
  <c r="H52" i="3"/>
  <c r="G52" i="3"/>
  <c r="F52" i="3"/>
  <c r="E52" i="3"/>
  <c r="N52" i="3" s="1"/>
  <c r="D52" i="3"/>
  <c r="C52" i="3"/>
  <c r="L51" i="3"/>
  <c r="K51" i="3"/>
  <c r="J51" i="3"/>
  <c r="I51" i="3"/>
  <c r="H51" i="3"/>
  <c r="G51" i="3"/>
  <c r="N51" i="3" s="1"/>
  <c r="F51" i="3"/>
  <c r="E51" i="3"/>
  <c r="D51" i="3"/>
  <c r="C51" i="3"/>
  <c r="L50" i="3"/>
  <c r="K50" i="3"/>
  <c r="J50" i="3"/>
  <c r="I50" i="3"/>
  <c r="H50" i="3"/>
  <c r="G50" i="3"/>
  <c r="F50" i="3"/>
  <c r="E50" i="3"/>
  <c r="D50" i="3"/>
  <c r="C50" i="3"/>
  <c r="L49" i="3"/>
  <c r="K49" i="3"/>
  <c r="J49" i="3"/>
  <c r="I49" i="3"/>
  <c r="H49" i="3"/>
  <c r="G49" i="3"/>
  <c r="F49" i="3"/>
  <c r="E49" i="3"/>
  <c r="D49" i="3"/>
  <c r="C49" i="3"/>
  <c r="N49" i="3" s="1"/>
  <c r="L48" i="3"/>
  <c r="K48" i="3"/>
  <c r="J48" i="3"/>
  <c r="I48" i="3"/>
  <c r="H48" i="3"/>
  <c r="G48" i="3"/>
  <c r="F48" i="3"/>
  <c r="E48" i="3"/>
  <c r="N48" i="3" s="1"/>
  <c r="D48" i="3"/>
  <c r="C48" i="3"/>
  <c r="L47" i="3"/>
  <c r="K47" i="3"/>
  <c r="J47" i="3"/>
  <c r="I47" i="3"/>
  <c r="H47" i="3"/>
  <c r="G47" i="3"/>
  <c r="N47" i="3" s="1"/>
  <c r="F47" i="3"/>
  <c r="E47" i="3"/>
  <c r="D47" i="3"/>
  <c r="C47" i="3"/>
  <c r="L46" i="3"/>
  <c r="K46" i="3"/>
  <c r="J46" i="3"/>
  <c r="I46" i="3"/>
  <c r="H46" i="3"/>
  <c r="G46" i="3"/>
  <c r="F46" i="3"/>
  <c r="E46" i="3"/>
  <c r="D46" i="3"/>
  <c r="C46" i="3"/>
  <c r="L45" i="3"/>
  <c r="K45" i="3"/>
  <c r="J45" i="3"/>
  <c r="I45" i="3"/>
  <c r="H45" i="3"/>
  <c r="G45" i="3"/>
  <c r="F45" i="3"/>
  <c r="E45" i="3"/>
  <c r="D45" i="3"/>
  <c r="C45" i="3"/>
  <c r="L44" i="3"/>
  <c r="K44" i="3"/>
  <c r="J44" i="3"/>
  <c r="I44" i="3"/>
  <c r="H44" i="3"/>
  <c r="G44" i="3"/>
  <c r="F44" i="3"/>
  <c r="E44" i="3"/>
  <c r="N44" i="3" s="1"/>
  <c r="D44" i="3"/>
  <c r="C44" i="3"/>
  <c r="L43" i="3"/>
  <c r="K43" i="3"/>
  <c r="J43" i="3"/>
  <c r="I43" i="3"/>
  <c r="H43" i="3"/>
  <c r="G43" i="3"/>
  <c r="N43" i="3" s="1"/>
  <c r="F43" i="3"/>
  <c r="E43" i="3"/>
  <c r="D43" i="3"/>
  <c r="C43" i="3"/>
  <c r="L42" i="3"/>
  <c r="K42" i="3"/>
  <c r="J42" i="3"/>
  <c r="I42" i="3"/>
  <c r="H42" i="3"/>
  <c r="G42" i="3"/>
  <c r="F42" i="3"/>
  <c r="E42" i="3"/>
  <c r="D42" i="3"/>
  <c r="C42" i="3"/>
  <c r="L41" i="3"/>
  <c r="K41" i="3"/>
  <c r="J41" i="3"/>
  <c r="I41" i="3"/>
  <c r="H41" i="3"/>
  <c r="G41" i="3"/>
  <c r="F41" i="3"/>
  <c r="E41" i="3"/>
  <c r="D41" i="3"/>
  <c r="C41" i="3"/>
  <c r="N41" i="3" s="1"/>
  <c r="L40" i="3"/>
  <c r="K40" i="3"/>
  <c r="J40" i="3"/>
  <c r="I40" i="3"/>
  <c r="H40" i="3"/>
  <c r="G40" i="3"/>
  <c r="F40" i="3"/>
  <c r="E40" i="3"/>
  <c r="N40" i="3" s="1"/>
  <c r="D40" i="3"/>
  <c r="C40" i="3"/>
  <c r="L39" i="3"/>
  <c r="K39" i="3"/>
  <c r="J39" i="3"/>
  <c r="I39" i="3"/>
  <c r="H39" i="3"/>
  <c r="G39" i="3"/>
  <c r="N39" i="3" s="1"/>
  <c r="F39" i="3"/>
  <c r="E39" i="3"/>
  <c r="D39" i="3"/>
  <c r="C39" i="3"/>
  <c r="L38" i="3"/>
  <c r="K38" i="3"/>
  <c r="J38" i="3"/>
  <c r="I38" i="3"/>
  <c r="H38" i="3"/>
  <c r="G38" i="3"/>
  <c r="F38" i="3"/>
  <c r="E38" i="3"/>
  <c r="D38" i="3"/>
  <c r="C38" i="3"/>
  <c r="L37" i="3"/>
  <c r="K37" i="3"/>
  <c r="J37" i="3"/>
  <c r="I37" i="3"/>
  <c r="H37" i="3"/>
  <c r="G37" i="3"/>
  <c r="F37" i="3"/>
  <c r="E37" i="3"/>
  <c r="D37" i="3"/>
  <c r="C37" i="3"/>
  <c r="L36" i="3"/>
  <c r="K36" i="3"/>
  <c r="J36" i="3"/>
  <c r="I36" i="3"/>
  <c r="H36" i="3"/>
  <c r="G36" i="3"/>
  <c r="F36" i="3"/>
  <c r="E36" i="3"/>
  <c r="N36" i="3" s="1"/>
  <c r="D36" i="3"/>
  <c r="C36" i="3"/>
  <c r="L35" i="3"/>
  <c r="K35" i="3"/>
  <c r="J35" i="3"/>
  <c r="I35" i="3"/>
  <c r="H35" i="3"/>
  <c r="G35" i="3"/>
  <c r="N35" i="3" s="1"/>
  <c r="F35" i="3"/>
  <c r="E35" i="3"/>
  <c r="D35" i="3"/>
  <c r="C35" i="3"/>
  <c r="L34" i="3"/>
  <c r="K34" i="3"/>
  <c r="J34" i="3"/>
  <c r="I34" i="3"/>
  <c r="H34" i="3"/>
  <c r="G34" i="3"/>
  <c r="F34" i="3"/>
  <c r="E34" i="3"/>
  <c r="D34" i="3"/>
  <c r="C34" i="3"/>
  <c r="L33" i="3"/>
  <c r="K33" i="3"/>
  <c r="J33" i="3"/>
  <c r="I33" i="3"/>
  <c r="H33" i="3"/>
  <c r="G33" i="3"/>
  <c r="F33" i="3"/>
  <c r="E33" i="3"/>
  <c r="D33" i="3"/>
  <c r="C33" i="3"/>
  <c r="N33" i="3" s="1"/>
  <c r="L32" i="3"/>
  <c r="K32" i="3"/>
  <c r="J32" i="3"/>
  <c r="I32" i="3"/>
  <c r="H32" i="3"/>
  <c r="G32" i="3"/>
  <c r="F32" i="3"/>
  <c r="E32" i="3"/>
  <c r="N32" i="3" s="1"/>
  <c r="D32" i="3"/>
  <c r="C32" i="3"/>
  <c r="L31" i="3"/>
  <c r="K31" i="3"/>
  <c r="J31" i="3"/>
  <c r="I31" i="3"/>
  <c r="H31" i="3"/>
  <c r="G31" i="3"/>
  <c r="N31" i="3" s="1"/>
  <c r="F31" i="3"/>
  <c r="E31" i="3"/>
  <c r="D31" i="3"/>
  <c r="C31" i="3"/>
  <c r="L30" i="3"/>
  <c r="K30" i="3"/>
  <c r="J30" i="3"/>
  <c r="I30" i="3"/>
  <c r="H30" i="3"/>
  <c r="G30" i="3"/>
  <c r="F30" i="3"/>
  <c r="E30" i="3"/>
  <c r="D30" i="3"/>
  <c r="C30" i="3"/>
  <c r="L29" i="3"/>
  <c r="K29" i="3"/>
  <c r="J29" i="3"/>
  <c r="I29" i="3"/>
  <c r="H29" i="3"/>
  <c r="G29" i="3"/>
  <c r="F29" i="3"/>
  <c r="E29" i="3"/>
  <c r="D29" i="3"/>
  <c r="C29" i="3"/>
  <c r="L28" i="3"/>
  <c r="K28" i="3"/>
  <c r="J28" i="3"/>
  <c r="I28" i="3"/>
  <c r="H28" i="3"/>
  <c r="G28" i="3"/>
  <c r="F28" i="3"/>
  <c r="E28" i="3"/>
  <c r="N28" i="3" s="1"/>
  <c r="D28" i="3"/>
  <c r="C28" i="3"/>
  <c r="L27" i="3"/>
  <c r="K27" i="3"/>
  <c r="J27" i="3"/>
  <c r="I27" i="3"/>
  <c r="H27" i="3"/>
  <c r="G27" i="3"/>
  <c r="N27" i="3" s="1"/>
  <c r="F27" i="3"/>
  <c r="E27" i="3"/>
  <c r="D27" i="3"/>
  <c r="C27" i="3"/>
  <c r="L26" i="3"/>
  <c r="K26" i="3"/>
  <c r="J26" i="3"/>
  <c r="I26" i="3"/>
  <c r="H26" i="3"/>
  <c r="G26" i="3"/>
  <c r="F26" i="3"/>
  <c r="E26" i="3"/>
  <c r="D26" i="3"/>
  <c r="C26" i="3"/>
  <c r="L25" i="3"/>
  <c r="K25" i="3"/>
  <c r="J25" i="3"/>
  <c r="I25" i="3"/>
  <c r="H25" i="3"/>
  <c r="G25" i="3"/>
  <c r="F25" i="3"/>
  <c r="E25" i="3"/>
  <c r="D25" i="3"/>
  <c r="C25" i="3"/>
  <c r="N25" i="3" s="1"/>
  <c r="L24" i="3"/>
  <c r="K24" i="3"/>
  <c r="J24" i="3"/>
  <c r="I24" i="3"/>
  <c r="H24" i="3"/>
  <c r="G24" i="3"/>
  <c r="F24" i="3"/>
  <c r="E24" i="3"/>
  <c r="N24" i="3" s="1"/>
  <c r="D24" i="3"/>
  <c r="C24" i="3"/>
  <c r="L23" i="3"/>
  <c r="K23" i="3"/>
  <c r="J23" i="3"/>
  <c r="I23" i="3"/>
  <c r="H23" i="3"/>
  <c r="G23" i="3"/>
  <c r="N23" i="3" s="1"/>
  <c r="F23" i="3"/>
  <c r="E23" i="3"/>
  <c r="D23" i="3"/>
  <c r="C23" i="3"/>
  <c r="L22" i="3"/>
  <c r="K22" i="3"/>
  <c r="J22" i="3"/>
  <c r="I22" i="3"/>
  <c r="H22" i="3"/>
  <c r="G22" i="3"/>
  <c r="F22" i="3"/>
  <c r="E22" i="3"/>
  <c r="D22" i="3"/>
  <c r="C22" i="3"/>
  <c r="L21" i="3"/>
  <c r="K21" i="3"/>
  <c r="J21" i="3"/>
  <c r="I21" i="3"/>
  <c r="H21" i="3"/>
  <c r="G21" i="3"/>
  <c r="F21" i="3"/>
  <c r="E21" i="3"/>
  <c r="D21" i="3"/>
  <c r="C21" i="3"/>
  <c r="L20" i="3"/>
  <c r="K20" i="3"/>
  <c r="J20" i="3"/>
  <c r="I20" i="3"/>
  <c r="H20" i="3"/>
  <c r="G20" i="3"/>
  <c r="F20" i="3"/>
  <c r="E20" i="3"/>
  <c r="N20" i="3" s="1"/>
  <c r="D20" i="3"/>
  <c r="C20" i="3"/>
  <c r="L19" i="3"/>
  <c r="K19" i="3"/>
  <c r="J19" i="3"/>
  <c r="I19" i="3"/>
  <c r="H19" i="3"/>
  <c r="G19" i="3"/>
  <c r="N19" i="3" s="1"/>
  <c r="F19" i="3"/>
  <c r="E19" i="3"/>
  <c r="D19" i="3"/>
  <c r="C19" i="3"/>
  <c r="L18" i="3"/>
  <c r="K18" i="3"/>
  <c r="J18" i="3"/>
  <c r="I18" i="3"/>
  <c r="H18" i="3"/>
  <c r="G18" i="3"/>
  <c r="F18" i="3"/>
  <c r="E18" i="3"/>
  <c r="D18" i="3"/>
  <c r="C18" i="3"/>
  <c r="L17" i="3"/>
  <c r="K17" i="3"/>
  <c r="J17" i="3"/>
  <c r="I17" i="3"/>
  <c r="H17" i="3"/>
  <c r="G17" i="3"/>
  <c r="F17" i="3"/>
  <c r="E17" i="3"/>
  <c r="D17" i="3"/>
  <c r="C17" i="3"/>
  <c r="N17" i="3" s="1"/>
  <c r="L16" i="3"/>
  <c r="K16" i="3"/>
  <c r="J16" i="3"/>
  <c r="I16" i="3"/>
  <c r="H16" i="3"/>
  <c r="G16" i="3"/>
  <c r="F16" i="3"/>
  <c r="E16" i="3"/>
  <c r="N16" i="3" s="1"/>
  <c r="D16" i="3"/>
  <c r="C16" i="3"/>
  <c r="L15" i="3"/>
  <c r="K15" i="3"/>
  <c r="J15" i="3"/>
  <c r="I15" i="3"/>
  <c r="H15" i="3"/>
  <c r="G15" i="3"/>
  <c r="N15" i="3" s="1"/>
  <c r="F15" i="3"/>
  <c r="E15" i="3"/>
  <c r="D15" i="3"/>
  <c r="C15" i="3"/>
  <c r="L14" i="3"/>
  <c r="K14" i="3"/>
  <c r="J14" i="3"/>
  <c r="I14" i="3"/>
  <c r="H14" i="3"/>
  <c r="G14" i="3"/>
  <c r="F14" i="3"/>
  <c r="E14" i="3"/>
  <c r="D14" i="3"/>
  <c r="C14" i="3"/>
  <c r="L13" i="3"/>
  <c r="K13" i="3"/>
  <c r="J13" i="3"/>
  <c r="I13" i="3"/>
  <c r="H13" i="3"/>
  <c r="G13" i="3"/>
  <c r="F13" i="3"/>
  <c r="E13" i="3"/>
  <c r="D13" i="3"/>
  <c r="C13" i="3"/>
  <c r="L12" i="3"/>
  <c r="K12" i="3"/>
  <c r="J12" i="3"/>
  <c r="I12" i="3"/>
  <c r="H12" i="3"/>
  <c r="G12" i="3"/>
  <c r="F12" i="3"/>
  <c r="E12" i="3"/>
  <c r="N12" i="3" s="1"/>
  <c r="D12" i="3"/>
  <c r="C12" i="3"/>
  <c r="L11" i="3"/>
  <c r="K11" i="3"/>
  <c r="J11" i="3"/>
  <c r="I11" i="3"/>
  <c r="H11" i="3"/>
  <c r="G11" i="3"/>
  <c r="N11" i="3" s="1"/>
  <c r="F11" i="3"/>
  <c r="E11" i="3"/>
  <c r="D11" i="3"/>
  <c r="C11" i="3"/>
  <c r="L10" i="3"/>
  <c r="K10" i="3"/>
  <c r="J10" i="3"/>
  <c r="I10" i="3"/>
  <c r="H10" i="3"/>
  <c r="G10" i="3"/>
  <c r="F10" i="3"/>
  <c r="E10" i="3"/>
  <c r="D10" i="3"/>
  <c r="C10" i="3"/>
  <c r="L9" i="3"/>
  <c r="K9" i="3"/>
  <c r="J9" i="3"/>
  <c r="I9" i="3"/>
  <c r="H9" i="3"/>
  <c r="G9" i="3"/>
  <c r="F9" i="3"/>
  <c r="E9" i="3"/>
  <c r="D9" i="3"/>
  <c r="C9" i="3"/>
  <c r="N9" i="3" s="1"/>
  <c r="L8" i="3"/>
  <c r="K8" i="3"/>
  <c r="J8" i="3"/>
  <c r="I8" i="3"/>
  <c r="H8" i="3"/>
  <c r="G8" i="3"/>
  <c r="F8" i="3"/>
  <c r="E8" i="3"/>
  <c r="N8" i="3" s="1"/>
  <c r="D8" i="3"/>
  <c r="C8" i="3"/>
  <c r="L7" i="3"/>
  <c r="K7" i="3"/>
  <c r="J7" i="3"/>
  <c r="I7" i="3"/>
  <c r="H7" i="3"/>
  <c r="G7" i="3"/>
  <c r="N7" i="3" s="1"/>
  <c r="F7" i="3"/>
  <c r="E7" i="3"/>
  <c r="D7" i="3"/>
  <c r="C7" i="3"/>
  <c r="L6" i="3"/>
  <c r="K6" i="3"/>
  <c r="J6" i="3"/>
  <c r="I6" i="3"/>
  <c r="H6" i="3"/>
  <c r="G6" i="3"/>
  <c r="F6" i="3"/>
  <c r="E6" i="3"/>
  <c r="D6" i="3"/>
  <c r="C6" i="3"/>
  <c r="L5" i="3"/>
  <c r="K5" i="3"/>
  <c r="J5" i="3"/>
  <c r="I5" i="3"/>
  <c r="H5" i="3"/>
  <c r="G5" i="3"/>
  <c r="F5" i="3"/>
  <c r="E5" i="3"/>
  <c r="D5" i="3"/>
  <c r="C5" i="3"/>
  <c r="L4" i="3"/>
  <c r="K4" i="3"/>
  <c r="J4" i="3"/>
  <c r="I4" i="3"/>
  <c r="H4" i="3"/>
  <c r="G4" i="3"/>
  <c r="F4" i="3"/>
  <c r="E4" i="3"/>
  <c r="N4" i="3" s="1"/>
  <c r="D4" i="3"/>
  <c r="C4" i="3"/>
  <c r="L3" i="3"/>
  <c r="K3" i="3"/>
  <c r="J3" i="3"/>
  <c r="I3" i="3"/>
  <c r="H3" i="3"/>
  <c r="G3" i="3"/>
  <c r="N3" i="3" s="1"/>
  <c r="F3" i="3"/>
  <c r="E3" i="3"/>
  <c r="D3" i="3"/>
  <c r="C3" i="3"/>
  <c r="N82" i="3"/>
  <c r="N74" i="3"/>
  <c r="N66" i="3"/>
  <c r="N58" i="3"/>
  <c r="N50" i="3"/>
  <c r="N42" i="3"/>
  <c r="N34" i="3"/>
  <c r="N26" i="3"/>
  <c r="N18" i="3"/>
  <c r="N10" i="3"/>
  <c r="N2" i="3"/>
  <c r="K2" i="3"/>
  <c r="I2" i="3"/>
  <c r="G2" i="3"/>
  <c r="F2" i="3"/>
  <c r="E2" i="3"/>
  <c r="L2" i="3"/>
  <c r="J2" i="3"/>
  <c r="H2" i="3"/>
  <c r="D2" i="3"/>
  <c r="C2" i="3"/>
  <c r="B2" i="3"/>
  <c r="I112" i="1"/>
  <c r="H112" i="1"/>
  <c r="G112" i="1"/>
  <c r="F112" i="1"/>
  <c r="E112" i="1"/>
  <c r="D112" i="1"/>
  <c r="C112" i="1"/>
  <c r="B112" i="1"/>
  <c r="I111" i="1"/>
  <c r="H111" i="1"/>
  <c r="G111" i="1"/>
  <c r="F111" i="1"/>
  <c r="E111" i="1"/>
  <c r="D111" i="1"/>
  <c r="C111" i="1"/>
  <c r="B111" i="1"/>
  <c r="I110" i="1"/>
  <c r="H110" i="1"/>
  <c r="G110" i="1"/>
  <c r="F110" i="1"/>
  <c r="E110" i="1"/>
  <c r="D110" i="1"/>
  <c r="C110" i="1"/>
  <c r="B110" i="1"/>
  <c r="I109" i="1"/>
  <c r="H109" i="1"/>
  <c r="G109" i="1"/>
  <c r="F109" i="1"/>
  <c r="E109" i="1"/>
  <c r="D109" i="1"/>
  <c r="C109" i="1"/>
  <c r="B109" i="1"/>
  <c r="I108" i="1"/>
  <c r="H108" i="1"/>
  <c r="G108" i="1"/>
  <c r="F108" i="1"/>
  <c r="E108" i="1"/>
  <c r="D108" i="1"/>
  <c r="C108" i="1"/>
  <c r="B108" i="1"/>
  <c r="I107" i="1"/>
  <c r="H107" i="1"/>
  <c r="G107" i="1"/>
  <c r="F107" i="1"/>
  <c r="E107" i="1"/>
  <c r="D107" i="1"/>
  <c r="C107" i="1"/>
  <c r="B107" i="1"/>
  <c r="I106" i="1"/>
  <c r="H106" i="1"/>
  <c r="G106" i="1"/>
  <c r="F106" i="1"/>
  <c r="E106" i="1"/>
  <c r="D106" i="1"/>
  <c r="C106" i="1"/>
  <c r="B106" i="1"/>
  <c r="I105" i="1"/>
  <c r="H105" i="1"/>
  <c r="G105" i="1"/>
  <c r="F105" i="1"/>
  <c r="E105" i="1"/>
  <c r="D105" i="1"/>
  <c r="C105" i="1"/>
  <c r="B105" i="1"/>
  <c r="I104" i="1"/>
  <c r="H104" i="1"/>
  <c r="G104" i="1"/>
  <c r="F104" i="1"/>
  <c r="E104" i="1"/>
  <c r="D104" i="1"/>
  <c r="C104" i="1"/>
  <c r="B104" i="1"/>
  <c r="I103" i="1"/>
  <c r="H103" i="1"/>
  <c r="G103" i="1"/>
  <c r="F103" i="1"/>
  <c r="E103" i="1"/>
  <c r="D103" i="1"/>
  <c r="C103" i="1"/>
  <c r="B103" i="1"/>
  <c r="I102" i="1"/>
  <c r="H102" i="1"/>
  <c r="G102" i="1"/>
  <c r="F102" i="1"/>
  <c r="E102" i="1"/>
  <c r="D102" i="1"/>
  <c r="C102" i="1"/>
  <c r="B102" i="1"/>
  <c r="I101" i="1"/>
  <c r="H101" i="1"/>
  <c r="G101" i="1"/>
  <c r="F101" i="1"/>
  <c r="E101" i="1"/>
  <c r="D101" i="1"/>
  <c r="C101" i="1"/>
  <c r="B101" i="1"/>
  <c r="I100" i="1"/>
  <c r="H100" i="1"/>
  <c r="G100" i="1"/>
  <c r="F100" i="1"/>
  <c r="E100" i="1"/>
  <c r="D100" i="1"/>
  <c r="C100" i="1"/>
  <c r="B100" i="1"/>
  <c r="I99" i="1"/>
  <c r="H99" i="1"/>
  <c r="G99" i="1"/>
  <c r="F99" i="1"/>
  <c r="E99" i="1"/>
  <c r="D99" i="1"/>
  <c r="C99" i="1"/>
  <c r="B99" i="1"/>
  <c r="I98" i="1"/>
  <c r="H98" i="1"/>
  <c r="G98" i="1"/>
  <c r="F98" i="1"/>
  <c r="E98" i="1"/>
  <c r="D98" i="1"/>
  <c r="C98" i="1"/>
  <c r="B98" i="1"/>
  <c r="I97" i="1"/>
  <c r="H97" i="1"/>
  <c r="G97" i="1"/>
  <c r="F97" i="1"/>
  <c r="E97" i="1"/>
  <c r="D97" i="1"/>
  <c r="C97" i="1"/>
  <c r="B97" i="1"/>
  <c r="I96" i="1"/>
  <c r="H96" i="1"/>
  <c r="G96" i="1"/>
  <c r="F96" i="1"/>
  <c r="E96" i="1"/>
  <c r="D96" i="1"/>
  <c r="C96" i="1"/>
  <c r="B96" i="1"/>
  <c r="I95" i="1"/>
  <c r="H95" i="1"/>
  <c r="G95" i="1"/>
  <c r="F95" i="1"/>
  <c r="E95" i="1"/>
  <c r="D95" i="1"/>
  <c r="C95" i="1"/>
  <c r="B95" i="1"/>
  <c r="I94" i="1"/>
  <c r="H94" i="1"/>
  <c r="G94" i="1"/>
  <c r="F94" i="1"/>
  <c r="E94" i="1"/>
  <c r="D94" i="1"/>
  <c r="C94" i="1"/>
  <c r="B94" i="1"/>
  <c r="I93" i="1"/>
  <c r="H93" i="1"/>
  <c r="G93" i="1"/>
  <c r="F93" i="1"/>
  <c r="E93" i="1"/>
  <c r="D93" i="1"/>
  <c r="C93" i="1"/>
  <c r="B93" i="1"/>
  <c r="I92" i="1"/>
  <c r="H92" i="1"/>
  <c r="G92" i="1"/>
  <c r="F92" i="1"/>
  <c r="E92" i="1"/>
  <c r="D92" i="1"/>
  <c r="C92" i="1"/>
  <c r="B92" i="1"/>
  <c r="I91" i="1"/>
  <c r="H91" i="1"/>
  <c r="G91" i="1"/>
  <c r="F91" i="1"/>
  <c r="E91" i="1"/>
  <c r="D91" i="1"/>
  <c r="C91" i="1"/>
  <c r="B91" i="1"/>
  <c r="I90" i="1"/>
  <c r="H90" i="1"/>
  <c r="G90" i="1"/>
  <c r="F90" i="1"/>
  <c r="E90" i="1"/>
  <c r="D90" i="1"/>
  <c r="C90" i="1"/>
  <c r="B90" i="1"/>
  <c r="I89" i="1"/>
  <c r="H89" i="1"/>
  <c r="G89" i="1"/>
  <c r="F89" i="1"/>
  <c r="E89" i="1"/>
  <c r="D89" i="1"/>
  <c r="C89" i="1"/>
  <c r="B89" i="1"/>
  <c r="I88" i="1"/>
  <c r="H88" i="1"/>
  <c r="G88" i="1"/>
  <c r="F88" i="1"/>
  <c r="E88" i="1"/>
  <c r="D88" i="1"/>
  <c r="C88" i="1"/>
  <c r="B88" i="1"/>
  <c r="I87" i="1"/>
  <c r="H87" i="1"/>
  <c r="G87" i="1"/>
  <c r="F87" i="1"/>
  <c r="E87" i="1"/>
  <c r="D87" i="1"/>
  <c r="C87" i="1"/>
  <c r="B87" i="1"/>
  <c r="I86" i="1"/>
  <c r="H86" i="1"/>
  <c r="G86" i="1"/>
  <c r="F86" i="1"/>
  <c r="E86" i="1"/>
  <c r="D86" i="1"/>
  <c r="C86" i="1"/>
  <c r="B86" i="1"/>
  <c r="I85" i="1"/>
  <c r="H85" i="1"/>
  <c r="G85" i="1"/>
  <c r="F85" i="1"/>
  <c r="E85" i="1"/>
  <c r="D85" i="1"/>
  <c r="C85" i="1"/>
  <c r="B85" i="1"/>
  <c r="I84" i="1"/>
  <c r="H84" i="1"/>
  <c r="G84" i="1"/>
  <c r="F84" i="1"/>
  <c r="E84" i="1"/>
  <c r="D84" i="1"/>
  <c r="C84" i="1"/>
  <c r="B84" i="1"/>
  <c r="I83" i="1"/>
  <c r="H83" i="1"/>
  <c r="G83" i="1"/>
  <c r="F83" i="1"/>
  <c r="E83" i="1"/>
  <c r="D83" i="1"/>
  <c r="C83" i="1"/>
  <c r="B83" i="1"/>
  <c r="I82" i="1"/>
  <c r="H82" i="1"/>
  <c r="G82" i="1"/>
  <c r="F82" i="1"/>
  <c r="E82" i="1"/>
  <c r="D82" i="1"/>
  <c r="C82" i="1"/>
  <c r="B82" i="1"/>
  <c r="I81" i="1"/>
  <c r="H81" i="1"/>
  <c r="G81" i="1"/>
  <c r="F81" i="1"/>
  <c r="E81" i="1"/>
  <c r="D81" i="1"/>
  <c r="C81" i="1"/>
  <c r="B81" i="1"/>
  <c r="I80" i="1"/>
  <c r="H80" i="1"/>
  <c r="G80" i="1"/>
  <c r="F80" i="1"/>
  <c r="E80" i="1"/>
  <c r="D80" i="1"/>
  <c r="C80" i="1"/>
  <c r="B80" i="1"/>
  <c r="I79" i="1"/>
  <c r="H79" i="1"/>
  <c r="G79" i="1"/>
  <c r="F79" i="1"/>
  <c r="E79" i="1"/>
  <c r="D79" i="1"/>
  <c r="C79" i="1"/>
  <c r="B79" i="1"/>
  <c r="I78" i="1"/>
  <c r="H78" i="1"/>
  <c r="G78" i="1"/>
  <c r="F78" i="1"/>
  <c r="E78" i="1"/>
  <c r="D78" i="1"/>
  <c r="C78" i="1"/>
  <c r="B78" i="1"/>
  <c r="I77" i="1"/>
  <c r="H77" i="1"/>
  <c r="G77" i="1"/>
  <c r="F77" i="1"/>
  <c r="E77" i="1"/>
  <c r="D77" i="1"/>
  <c r="C77" i="1"/>
  <c r="B77" i="1"/>
  <c r="I76" i="1"/>
  <c r="H76" i="1"/>
  <c r="G76" i="1"/>
  <c r="F76" i="1"/>
  <c r="E76" i="1"/>
  <c r="D76" i="1"/>
  <c r="C76" i="1"/>
  <c r="B76" i="1"/>
  <c r="I75" i="1"/>
  <c r="H75" i="1"/>
  <c r="G75" i="1"/>
  <c r="F75" i="1"/>
  <c r="E75" i="1"/>
  <c r="D75" i="1"/>
  <c r="C75" i="1"/>
  <c r="B75" i="1"/>
  <c r="I74" i="1"/>
  <c r="H74" i="1"/>
  <c r="G74" i="1"/>
  <c r="F74" i="1"/>
  <c r="E74" i="1"/>
  <c r="D74" i="1"/>
  <c r="C74" i="1"/>
  <c r="B74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I61" i="1"/>
  <c r="H61" i="1"/>
  <c r="G61" i="1"/>
  <c r="F61" i="1"/>
  <c r="E61" i="1"/>
  <c r="D61" i="1"/>
  <c r="C61" i="1"/>
  <c r="B61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I48" i="1"/>
  <c r="H48" i="1"/>
  <c r="G48" i="1"/>
  <c r="F48" i="1"/>
  <c r="E48" i="1"/>
  <c r="D48" i="1"/>
  <c r="C48" i="1"/>
  <c r="B48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V111" i="12"/>
  <c r="X111" i="1" s="1"/>
  <c r="V110" i="12"/>
  <c r="X110" i="1" s="1"/>
  <c r="V109" i="12"/>
  <c r="X109" i="1" s="1"/>
  <c r="V108" i="12"/>
  <c r="X108" i="1" s="1"/>
  <c r="V107" i="12"/>
  <c r="X107" i="1" s="1"/>
  <c r="V106" i="12"/>
  <c r="X106" i="1" s="1"/>
  <c r="V105" i="12"/>
  <c r="X105" i="1" s="1"/>
  <c r="V104" i="12"/>
  <c r="X104" i="1" s="1"/>
  <c r="V103" i="12"/>
  <c r="X103" i="1" s="1"/>
  <c r="V102" i="12"/>
  <c r="X102" i="1" s="1"/>
  <c r="V101" i="12"/>
  <c r="X101" i="1" s="1"/>
  <c r="V100" i="12"/>
  <c r="X100" i="1" s="1"/>
  <c r="V99" i="12"/>
  <c r="X99" i="1" s="1"/>
  <c r="V98" i="12"/>
  <c r="X98" i="1" s="1"/>
  <c r="V97" i="12"/>
  <c r="X97" i="1" s="1"/>
  <c r="V96" i="12"/>
  <c r="X96" i="1" s="1"/>
  <c r="V95" i="12"/>
  <c r="X95" i="1" s="1"/>
  <c r="V94" i="12"/>
  <c r="X94" i="1" s="1"/>
  <c r="V93" i="12"/>
  <c r="X93" i="1" s="1"/>
  <c r="V92" i="12"/>
  <c r="X92" i="1" s="1"/>
  <c r="V91" i="12"/>
  <c r="X91" i="1" s="1"/>
  <c r="V90" i="12"/>
  <c r="X90" i="1" s="1"/>
  <c r="V89" i="12"/>
  <c r="X89" i="1" s="1"/>
  <c r="V88" i="12"/>
  <c r="X88" i="1" s="1"/>
  <c r="V87" i="12"/>
  <c r="X87" i="1" s="1"/>
  <c r="V86" i="12"/>
  <c r="X86" i="1" s="1"/>
  <c r="V85" i="12"/>
  <c r="X85" i="1" s="1"/>
  <c r="V84" i="12"/>
  <c r="X84" i="1" s="1"/>
  <c r="V83" i="12"/>
  <c r="X83" i="1" s="1"/>
  <c r="V82" i="12"/>
  <c r="X82" i="1" s="1"/>
  <c r="V81" i="12"/>
  <c r="X81" i="1" s="1"/>
  <c r="V80" i="12"/>
  <c r="X80" i="1" s="1"/>
  <c r="V79" i="12"/>
  <c r="X79" i="1" s="1"/>
  <c r="V78" i="12"/>
  <c r="X78" i="1" s="1"/>
  <c r="V77" i="12"/>
  <c r="X77" i="1" s="1"/>
  <c r="V76" i="12"/>
  <c r="X76" i="1" s="1"/>
  <c r="V75" i="12"/>
  <c r="X75" i="1" s="1"/>
  <c r="V74" i="12"/>
  <c r="X74" i="1" s="1"/>
  <c r="V73" i="12"/>
  <c r="X73" i="1" s="1"/>
  <c r="V72" i="12"/>
  <c r="X72" i="1" s="1"/>
  <c r="V71" i="12"/>
  <c r="X71" i="1" s="1"/>
  <c r="V70" i="12"/>
  <c r="X70" i="1" s="1"/>
  <c r="V69" i="12"/>
  <c r="X69" i="1" s="1"/>
  <c r="V68" i="12"/>
  <c r="X68" i="1" s="1"/>
  <c r="V67" i="12"/>
  <c r="X67" i="1" s="1"/>
  <c r="V66" i="12"/>
  <c r="X66" i="1" s="1"/>
  <c r="V65" i="12"/>
  <c r="X65" i="1" s="1"/>
  <c r="V64" i="12"/>
  <c r="X64" i="1" s="1"/>
  <c r="V63" i="12"/>
  <c r="X63" i="1" s="1"/>
  <c r="V62" i="12"/>
  <c r="X62" i="1" s="1"/>
  <c r="V61" i="12"/>
  <c r="X61" i="1" s="1"/>
  <c r="V60" i="12"/>
  <c r="X60" i="1" s="1"/>
  <c r="V59" i="12"/>
  <c r="X59" i="1" s="1"/>
  <c r="V58" i="12"/>
  <c r="X58" i="1" s="1"/>
  <c r="V57" i="12"/>
  <c r="X57" i="1" s="1"/>
  <c r="V56" i="12"/>
  <c r="X56" i="1" s="1"/>
  <c r="V55" i="12"/>
  <c r="X55" i="1" s="1"/>
  <c r="V54" i="12"/>
  <c r="X54" i="1" s="1"/>
  <c r="V53" i="12"/>
  <c r="X53" i="1" s="1"/>
  <c r="V52" i="12"/>
  <c r="X52" i="1" s="1"/>
  <c r="V51" i="12"/>
  <c r="X51" i="1" s="1"/>
  <c r="V50" i="12"/>
  <c r="X50" i="1" s="1"/>
  <c r="V49" i="12"/>
  <c r="X49" i="1" s="1"/>
  <c r="V48" i="12"/>
  <c r="X48" i="1" s="1"/>
  <c r="V47" i="12"/>
  <c r="X47" i="1" s="1"/>
  <c r="V46" i="12"/>
  <c r="X46" i="1" s="1"/>
  <c r="V45" i="12"/>
  <c r="X45" i="1" s="1"/>
  <c r="V44" i="12"/>
  <c r="X44" i="1" s="1"/>
  <c r="V43" i="12"/>
  <c r="X43" i="1" s="1"/>
  <c r="V42" i="12"/>
  <c r="X42" i="1" s="1"/>
  <c r="V41" i="12"/>
  <c r="X41" i="1" s="1"/>
  <c r="V40" i="12"/>
  <c r="X40" i="1" s="1"/>
  <c r="V39" i="12"/>
  <c r="X39" i="1" s="1"/>
  <c r="V38" i="12"/>
  <c r="X38" i="1" s="1"/>
  <c r="V37" i="12"/>
  <c r="X37" i="1" s="1"/>
  <c r="V36" i="12"/>
  <c r="X36" i="1" s="1"/>
  <c r="V35" i="12"/>
  <c r="X35" i="1" s="1"/>
  <c r="V34" i="12"/>
  <c r="X34" i="1" s="1"/>
  <c r="V33" i="12"/>
  <c r="X33" i="1" s="1"/>
  <c r="V32" i="12"/>
  <c r="X32" i="1" s="1"/>
  <c r="V31" i="12"/>
  <c r="X31" i="1" s="1"/>
  <c r="V30" i="12"/>
  <c r="X30" i="1" s="1"/>
  <c r="V29" i="12"/>
  <c r="X29" i="1" s="1"/>
  <c r="V28" i="12"/>
  <c r="X28" i="1" s="1"/>
  <c r="V27" i="12"/>
  <c r="X27" i="1" s="1"/>
  <c r="V26" i="12"/>
  <c r="X26" i="1" s="1"/>
  <c r="V25" i="12"/>
  <c r="X25" i="1" s="1"/>
  <c r="V24" i="12"/>
  <c r="X24" i="1" s="1"/>
  <c r="V23" i="12"/>
  <c r="X23" i="1" s="1"/>
  <c r="V22" i="12"/>
  <c r="X22" i="1" s="1"/>
  <c r="V21" i="12"/>
  <c r="X21" i="1" s="1"/>
  <c r="V20" i="12"/>
  <c r="X20" i="1" s="1"/>
  <c r="V19" i="12"/>
  <c r="X19" i="1" s="1"/>
  <c r="V18" i="12"/>
  <c r="X18" i="1" s="1"/>
  <c r="V17" i="12"/>
  <c r="X17" i="1" s="1"/>
  <c r="V16" i="12"/>
  <c r="X16" i="1" s="1"/>
  <c r="V15" i="12"/>
  <c r="X15" i="1" s="1"/>
  <c r="V14" i="12"/>
  <c r="X14" i="1" s="1"/>
  <c r="V13" i="12"/>
  <c r="X13" i="1" s="1"/>
  <c r="V12" i="12"/>
  <c r="X12" i="1" s="1"/>
  <c r="V11" i="12"/>
  <c r="X11" i="1" s="1"/>
  <c r="V10" i="12"/>
  <c r="X10" i="1" s="1"/>
  <c r="V9" i="12"/>
  <c r="X9" i="1" s="1"/>
  <c r="V8" i="12"/>
  <c r="X8" i="1" s="1"/>
  <c r="V7" i="12"/>
  <c r="X7" i="1" s="1"/>
  <c r="V6" i="12"/>
  <c r="X6" i="1" s="1"/>
  <c r="V5" i="12"/>
  <c r="X5" i="1" s="1"/>
  <c r="V4" i="12"/>
  <c r="X4" i="1" s="1"/>
  <c r="V3" i="12"/>
  <c r="X3" i="1" s="1"/>
  <c r="U111" i="12"/>
  <c r="U110" i="12"/>
  <c r="U109" i="12"/>
  <c r="U108" i="12"/>
  <c r="U107" i="12"/>
  <c r="U106" i="12"/>
  <c r="U105" i="12"/>
  <c r="U104" i="12"/>
  <c r="U103" i="12"/>
  <c r="U102" i="12"/>
  <c r="U101" i="12"/>
  <c r="U100" i="12"/>
  <c r="U99" i="12"/>
  <c r="U98" i="12"/>
  <c r="U97" i="12"/>
  <c r="U96" i="12"/>
  <c r="U95" i="12"/>
  <c r="U94" i="12"/>
  <c r="U93" i="12"/>
  <c r="U92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U77" i="12"/>
  <c r="U76" i="12"/>
  <c r="U75" i="12"/>
  <c r="U74" i="12"/>
  <c r="U73" i="12"/>
  <c r="U72" i="12"/>
  <c r="U71" i="12"/>
  <c r="U70" i="12"/>
  <c r="U69" i="12"/>
  <c r="U68" i="12"/>
  <c r="U67" i="12"/>
  <c r="U66" i="12"/>
  <c r="U65" i="12"/>
  <c r="U64" i="12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50" i="12"/>
  <c r="U49" i="12"/>
  <c r="U48" i="12"/>
  <c r="U47" i="12"/>
  <c r="U46" i="12"/>
  <c r="U45" i="12"/>
  <c r="U44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U5" i="12"/>
  <c r="U4" i="12"/>
  <c r="U3" i="12"/>
  <c r="U2" i="12"/>
  <c r="W111" i="1"/>
  <c r="W110" i="1"/>
  <c r="W109" i="1"/>
  <c r="W103" i="1"/>
  <c r="W102" i="1"/>
  <c r="W101" i="1"/>
  <c r="W95" i="1"/>
  <c r="W94" i="1"/>
  <c r="W93" i="1"/>
  <c r="W87" i="1"/>
  <c r="W86" i="1"/>
  <c r="W85" i="1"/>
  <c r="W78" i="1"/>
  <c r="W77" i="1"/>
  <c r="W70" i="1"/>
  <c r="W69" i="1"/>
  <c r="W62" i="1"/>
  <c r="W61" i="1"/>
  <c r="W54" i="1"/>
  <c r="W53" i="1"/>
  <c r="W46" i="1"/>
  <c r="W45" i="1"/>
  <c r="W38" i="1"/>
  <c r="W37" i="1"/>
  <c r="W30" i="1"/>
  <c r="W29" i="1"/>
  <c r="W22" i="1"/>
  <c r="W21" i="1"/>
  <c r="W14" i="1"/>
  <c r="W13" i="1"/>
  <c r="W6" i="1"/>
  <c r="W5" i="1"/>
  <c r="G2" i="1"/>
  <c r="I2" i="1"/>
  <c r="E2" i="1"/>
  <c r="C2" i="1"/>
  <c r="U111" i="1"/>
  <c r="U43" i="6" s="1"/>
  <c r="W43" i="6" s="1"/>
  <c r="U110" i="1"/>
  <c r="U42" i="6" s="1"/>
  <c r="W42" i="6" s="1"/>
  <c r="U109" i="1"/>
  <c r="U41" i="6" s="1"/>
  <c r="W41" i="6" s="1"/>
  <c r="U108" i="1"/>
  <c r="U40" i="6" s="1"/>
  <c r="W40" i="6" s="1"/>
  <c r="U107" i="1"/>
  <c r="U39" i="6" s="1"/>
  <c r="W39" i="6" s="1"/>
  <c r="U106" i="1"/>
  <c r="U38" i="6" s="1"/>
  <c r="W38" i="6" s="1"/>
  <c r="U105" i="1"/>
  <c r="U37" i="6" s="1"/>
  <c r="W37" i="6" s="1"/>
  <c r="U104" i="1"/>
  <c r="U36" i="6" s="1"/>
  <c r="W36" i="6" s="1"/>
  <c r="U103" i="1"/>
  <c r="U35" i="6" s="1"/>
  <c r="W35" i="6" s="1"/>
  <c r="U102" i="1"/>
  <c r="U34" i="6" s="1"/>
  <c r="W34" i="6" s="1"/>
  <c r="U101" i="1"/>
  <c r="U33" i="6" s="1"/>
  <c r="W33" i="6" s="1"/>
  <c r="U100" i="1"/>
  <c r="U32" i="6" s="1"/>
  <c r="W32" i="6" s="1"/>
  <c r="U99" i="1"/>
  <c r="U31" i="6" s="1"/>
  <c r="W31" i="6" s="1"/>
  <c r="U98" i="1"/>
  <c r="U30" i="6" s="1"/>
  <c r="W30" i="6" s="1"/>
  <c r="U97" i="1"/>
  <c r="U29" i="6" s="1"/>
  <c r="W29" i="6" s="1"/>
  <c r="U96" i="1"/>
  <c r="U28" i="6" s="1"/>
  <c r="W28" i="6" s="1"/>
  <c r="U95" i="1"/>
  <c r="U27" i="6" s="1"/>
  <c r="W27" i="6" s="1"/>
  <c r="U94" i="1"/>
  <c r="U26" i="6" s="1"/>
  <c r="W26" i="6" s="1"/>
  <c r="U93" i="1"/>
  <c r="U25" i="6" s="1"/>
  <c r="W25" i="6" s="1"/>
  <c r="U92" i="1"/>
  <c r="U24" i="6" s="1"/>
  <c r="W24" i="6" s="1"/>
  <c r="U91" i="1"/>
  <c r="U23" i="6" s="1"/>
  <c r="W23" i="6" s="1"/>
  <c r="U90" i="1"/>
  <c r="U22" i="6" s="1"/>
  <c r="W22" i="6" s="1"/>
  <c r="U89" i="1"/>
  <c r="U21" i="6" s="1"/>
  <c r="W21" i="6" s="1"/>
  <c r="U88" i="1"/>
  <c r="U20" i="6" s="1"/>
  <c r="W20" i="6" s="1"/>
  <c r="U87" i="1"/>
  <c r="U19" i="6" s="1"/>
  <c r="W19" i="6" s="1"/>
  <c r="U86" i="1"/>
  <c r="U18" i="6" s="1"/>
  <c r="W18" i="6" s="1"/>
  <c r="U85" i="1"/>
  <c r="U17" i="6" s="1"/>
  <c r="W17" i="6" s="1"/>
  <c r="U84" i="1"/>
  <c r="U16" i="6" s="1"/>
  <c r="W16" i="6" s="1"/>
  <c r="U83" i="1"/>
  <c r="U15" i="6" s="1"/>
  <c r="W15" i="6" s="1"/>
  <c r="U82" i="1"/>
  <c r="U14" i="6" s="1"/>
  <c r="W14" i="6" s="1"/>
  <c r="U81" i="1"/>
  <c r="U13" i="6" s="1"/>
  <c r="W13" i="6" s="1"/>
  <c r="U80" i="1"/>
  <c r="U12" i="6" s="1"/>
  <c r="W12" i="6" s="1"/>
  <c r="U79" i="1"/>
  <c r="U11" i="6" s="1"/>
  <c r="W11" i="6" s="1"/>
  <c r="U78" i="1"/>
  <c r="U10" i="6" s="1"/>
  <c r="W10" i="6" s="1"/>
  <c r="U77" i="1"/>
  <c r="U9" i="6" s="1"/>
  <c r="W9" i="6" s="1"/>
  <c r="U76" i="1"/>
  <c r="U8" i="6" s="1"/>
  <c r="W8" i="6" s="1"/>
  <c r="U75" i="1"/>
  <c r="U7" i="6" s="1"/>
  <c r="W7" i="6" s="1"/>
  <c r="U74" i="1"/>
  <c r="U6" i="6" s="1"/>
  <c r="W6" i="6" s="1"/>
  <c r="U73" i="1"/>
  <c r="U5" i="6" s="1"/>
  <c r="W5" i="6" s="1"/>
  <c r="U72" i="1"/>
  <c r="U4" i="6" s="1"/>
  <c r="W4" i="6" s="1"/>
  <c r="U71" i="1"/>
  <c r="U3" i="6" s="1"/>
  <c r="W3" i="6" s="1"/>
  <c r="U70" i="1"/>
  <c r="U2" i="6" s="1"/>
  <c r="W2" i="6" s="1"/>
  <c r="U69" i="1"/>
  <c r="U68" i="1"/>
  <c r="W68" i="1" s="1"/>
  <c r="U67" i="1"/>
  <c r="W67" i="1" s="1"/>
  <c r="U66" i="1"/>
  <c r="W66" i="1" s="1"/>
  <c r="U65" i="1"/>
  <c r="W65" i="1" s="1"/>
  <c r="U64" i="1"/>
  <c r="W64" i="1" s="1"/>
  <c r="U63" i="1"/>
  <c r="W63" i="1" s="1"/>
  <c r="U62" i="1"/>
  <c r="U61" i="1"/>
  <c r="U60" i="1"/>
  <c r="W60" i="1" s="1"/>
  <c r="U59" i="1"/>
  <c r="W59" i="1" s="1"/>
  <c r="U58" i="1"/>
  <c r="W58" i="1" s="1"/>
  <c r="U57" i="1"/>
  <c r="W57" i="1" s="1"/>
  <c r="U56" i="1"/>
  <c r="W56" i="1" s="1"/>
  <c r="U55" i="1"/>
  <c r="W55" i="1" s="1"/>
  <c r="U54" i="1"/>
  <c r="U53" i="1"/>
  <c r="U52" i="1"/>
  <c r="W52" i="1" s="1"/>
  <c r="U51" i="1"/>
  <c r="W51" i="1" s="1"/>
  <c r="U50" i="1"/>
  <c r="W50" i="1" s="1"/>
  <c r="U49" i="1"/>
  <c r="W49" i="1" s="1"/>
  <c r="U48" i="1"/>
  <c r="W48" i="1" s="1"/>
  <c r="U47" i="1"/>
  <c r="W47" i="1" s="1"/>
  <c r="U46" i="1"/>
  <c r="U45" i="1"/>
  <c r="U44" i="1"/>
  <c r="W44" i="1" s="1"/>
  <c r="U43" i="1"/>
  <c r="W43" i="1" s="1"/>
  <c r="U42" i="1"/>
  <c r="W42" i="1" s="1"/>
  <c r="U41" i="1"/>
  <c r="W41" i="1" s="1"/>
  <c r="U40" i="1"/>
  <c r="W40" i="1" s="1"/>
  <c r="U39" i="1"/>
  <c r="W39" i="1" s="1"/>
  <c r="U38" i="1"/>
  <c r="U37" i="1"/>
  <c r="U36" i="1"/>
  <c r="W36" i="1" s="1"/>
  <c r="U35" i="1"/>
  <c r="W35" i="1" s="1"/>
  <c r="U34" i="1"/>
  <c r="W34" i="1" s="1"/>
  <c r="U33" i="1"/>
  <c r="W33" i="1" s="1"/>
  <c r="U32" i="1"/>
  <c r="W32" i="1" s="1"/>
  <c r="U31" i="1"/>
  <c r="W31" i="1" s="1"/>
  <c r="U30" i="1"/>
  <c r="U29" i="1"/>
  <c r="U28" i="1"/>
  <c r="W28" i="1" s="1"/>
  <c r="U27" i="1"/>
  <c r="W27" i="1" s="1"/>
  <c r="U26" i="1"/>
  <c r="W26" i="1" s="1"/>
  <c r="U25" i="1"/>
  <c r="W25" i="1" s="1"/>
  <c r="U24" i="1"/>
  <c r="W24" i="1" s="1"/>
  <c r="U23" i="1"/>
  <c r="W23" i="1" s="1"/>
  <c r="U22" i="1"/>
  <c r="U21" i="1"/>
  <c r="U20" i="1"/>
  <c r="W20" i="1" s="1"/>
  <c r="U19" i="1"/>
  <c r="W19" i="1" s="1"/>
  <c r="U18" i="1"/>
  <c r="W18" i="1" s="1"/>
  <c r="U17" i="1"/>
  <c r="W17" i="1" s="1"/>
  <c r="U16" i="1"/>
  <c r="W16" i="1" s="1"/>
  <c r="U15" i="1"/>
  <c r="W15" i="1" s="1"/>
  <c r="U14" i="1"/>
  <c r="U13" i="1"/>
  <c r="U12" i="1"/>
  <c r="W12" i="1" s="1"/>
  <c r="U11" i="1"/>
  <c r="W11" i="1" s="1"/>
  <c r="U10" i="1"/>
  <c r="W10" i="1" s="1"/>
  <c r="U9" i="1"/>
  <c r="W9" i="1" s="1"/>
  <c r="U8" i="1"/>
  <c r="W8" i="1" s="1"/>
  <c r="U7" i="1"/>
  <c r="W7" i="1" s="1"/>
  <c r="U6" i="1"/>
  <c r="U5" i="1"/>
  <c r="U4" i="1"/>
  <c r="W4" i="1" s="1"/>
  <c r="U3" i="1"/>
  <c r="W3" i="1" s="1"/>
  <c r="V1" i="1"/>
  <c r="U1" i="1"/>
  <c r="H2" i="1"/>
  <c r="F2" i="1"/>
  <c r="D2" i="1"/>
  <c r="B2" i="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W76" i="1" l="1"/>
  <c r="W84" i="1"/>
  <c r="W92" i="1"/>
  <c r="W100" i="1"/>
  <c r="W108" i="1"/>
  <c r="W71" i="1"/>
  <c r="W79" i="1"/>
  <c r="W96" i="1"/>
  <c r="W72" i="1"/>
  <c r="W104" i="1"/>
  <c r="W73" i="1"/>
  <c r="W81" i="1"/>
  <c r="W89" i="1"/>
  <c r="W97" i="1"/>
  <c r="W105" i="1"/>
  <c r="W88" i="1"/>
  <c r="W74" i="1"/>
  <c r="W82" i="1"/>
  <c r="W90" i="1"/>
  <c r="W98" i="1"/>
  <c r="W106" i="1"/>
  <c r="W80" i="1"/>
  <c r="W46" i="6"/>
  <c r="W47" i="6"/>
  <c r="W75" i="1"/>
  <c r="W83" i="1"/>
  <c r="W91" i="1"/>
  <c r="W99" i="1"/>
  <c r="W107" i="1"/>
  <c r="N5" i="3"/>
  <c r="N6" i="3"/>
  <c r="N13" i="3"/>
  <c r="N14" i="3"/>
  <c r="N21" i="3"/>
  <c r="N22" i="3"/>
  <c r="N29" i="3"/>
  <c r="N30" i="3"/>
  <c r="N37" i="3"/>
  <c r="N38" i="3"/>
  <c r="N45" i="3"/>
  <c r="N46" i="3"/>
  <c r="N53" i="3"/>
  <c r="N54" i="3"/>
  <c r="N61" i="3"/>
  <c r="N62" i="3"/>
  <c r="N69" i="3"/>
  <c r="N70" i="3"/>
  <c r="N77" i="3"/>
  <c r="N78" i="3"/>
  <c r="A43" i="11" l="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A2" i="10"/>
  <c r="L44" i="9"/>
  <c r="L43" i="9"/>
  <c r="K43" i="9"/>
  <c r="J43" i="9"/>
  <c r="I43" i="9"/>
  <c r="H43" i="9"/>
  <c r="G43" i="9"/>
  <c r="F43" i="9"/>
  <c r="E43" i="9"/>
  <c r="D43" i="9"/>
  <c r="C43" i="9"/>
  <c r="B43" i="9"/>
  <c r="L42" i="9"/>
  <c r="K42" i="9"/>
  <c r="J42" i="9"/>
  <c r="I42" i="9"/>
  <c r="H42" i="9"/>
  <c r="G42" i="9"/>
  <c r="F42" i="9"/>
  <c r="E42" i="9"/>
  <c r="D42" i="9"/>
  <c r="C42" i="9"/>
  <c r="B42" i="9"/>
  <c r="L41" i="9"/>
  <c r="F50" i="9" s="1"/>
  <c r="K41" i="9"/>
  <c r="J41" i="9"/>
  <c r="E50" i="9" s="1"/>
  <c r="I41" i="9"/>
  <c r="H41" i="9"/>
  <c r="G41" i="9"/>
  <c r="F41" i="9"/>
  <c r="C50" i="9" s="1"/>
  <c r="E41" i="9"/>
  <c r="D41" i="9"/>
  <c r="C41" i="9"/>
  <c r="B41" i="9"/>
  <c r="B50" i="9" s="1"/>
  <c r="L40" i="9"/>
  <c r="K40" i="9"/>
  <c r="J40" i="9"/>
  <c r="I40" i="9"/>
  <c r="H40" i="9"/>
  <c r="G40" i="9"/>
  <c r="F40" i="9"/>
  <c r="E40" i="9"/>
  <c r="D40" i="9"/>
  <c r="C40" i="9"/>
  <c r="B40" i="9"/>
  <c r="L39" i="9"/>
  <c r="K39" i="9"/>
  <c r="J39" i="9"/>
  <c r="I39" i="9"/>
  <c r="H39" i="9"/>
  <c r="G39" i="9"/>
  <c r="F39" i="9"/>
  <c r="E39" i="9"/>
  <c r="D39" i="9"/>
  <c r="C39" i="9"/>
  <c r="B39" i="9"/>
  <c r="L38" i="9"/>
  <c r="K38" i="9"/>
  <c r="J38" i="9"/>
  <c r="I38" i="9"/>
  <c r="H38" i="9"/>
  <c r="G38" i="9"/>
  <c r="F38" i="9"/>
  <c r="E38" i="9"/>
  <c r="D38" i="9"/>
  <c r="C38" i="9"/>
  <c r="B38" i="9"/>
  <c r="L37" i="9"/>
  <c r="K37" i="9"/>
  <c r="J37" i="9"/>
  <c r="I37" i="9"/>
  <c r="H37" i="9"/>
  <c r="G37" i="9"/>
  <c r="F37" i="9"/>
  <c r="E37" i="9"/>
  <c r="D37" i="9"/>
  <c r="C37" i="9"/>
  <c r="B37" i="9"/>
  <c r="L36" i="9"/>
  <c r="K36" i="9"/>
  <c r="J36" i="9"/>
  <c r="I36" i="9"/>
  <c r="H36" i="9"/>
  <c r="G36" i="9"/>
  <c r="F36" i="9"/>
  <c r="E36" i="9"/>
  <c r="D36" i="9"/>
  <c r="C36" i="9"/>
  <c r="B36" i="9"/>
  <c r="L35" i="9"/>
  <c r="K35" i="9"/>
  <c r="J35" i="9"/>
  <c r="I35" i="9"/>
  <c r="H35" i="9"/>
  <c r="G35" i="9"/>
  <c r="F35" i="9"/>
  <c r="E35" i="9"/>
  <c r="D35" i="9"/>
  <c r="C35" i="9"/>
  <c r="B35" i="9"/>
  <c r="L34" i="9"/>
  <c r="K34" i="9"/>
  <c r="J34" i="9"/>
  <c r="I34" i="9"/>
  <c r="H34" i="9"/>
  <c r="G34" i="9"/>
  <c r="F34" i="9"/>
  <c r="E34" i="9"/>
  <c r="D34" i="9"/>
  <c r="C34" i="9"/>
  <c r="B34" i="9"/>
  <c r="L33" i="9"/>
  <c r="F49" i="9" s="1"/>
  <c r="K33" i="9"/>
  <c r="J33" i="9"/>
  <c r="E49" i="9" s="1"/>
  <c r="I33" i="9"/>
  <c r="H33" i="9"/>
  <c r="G33" i="9"/>
  <c r="F33" i="9"/>
  <c r="C49" i="9" s="1"/>
  <c r="E33" i="9"/>
  <c r="D33" i="9"/>
  <c r="C33" i="9"/>
  <c r="B33" i="9"/>
  <c r="B49" i="9" s="1"/>
  <c r="L32" i="9"/>
  <c r="K32" i="9"/>
  <c r="J32" i="9"/>
  <c r="I32" i="9"/>
  <c r="H32" i="9"/>
  <c r="G32" i="9"/>
  <c r="F32" i="9"/>
  <c r="E32" i="9"/>
  <c r="D32" i="9"/>
  <c r="C32" i="9"/>
  <c r="B32" i="9"/>
  <c r="L31" i="9"/>
  <c r="K31" i="9"/>
  <c r="J31" i="9"/>
  <c r="I31" i="9"/>
  <c r="H31" i="9"/>
  <c r="G31" i="9"/>
  <c r="F31" i="9"/>
  <c r="E31" i="9"/>
  <c r="D31" i="9"/>
  <c r="C31" i="9"/>
  <c r="B31" i="9"/>
  <c r="L30" i="9"/>
  <c r="K30" i="9"/>
  <c r="J30" i="9"/>
  <c r="I30" i="9"/>
  <c r="H30" i="9"/>
  <c r="G30" i="9"/>
  <c r="F30" i="9"/>
  <c r="E30" i="9"/>
  <c r="D30" i="9"/>
  <c r="C30" i="9"/>
  <c r="B30" i="9"/>
  <c r="L29" i="9"/>
  <c r="K29" i="9"/>
  <c r="J29" i="9"/>
  <c r="I29" i="9"/>
  <c r="H29" i="9"/>
  <c r="G29" i="9"/>
  <c r="F29" i="9"/>
  <c r="E29" i="9"/>
  <c r="D29" i="9"/>
  <c r="C29" i="9"/>
  <c r="B29" i="9"/>
  <c r="L28" i="9"/>
  <c r="K28" i="9"/>
  <c r="J28" i="9"/>
  <c r="I28" i="9"/>
  <c r="H28" i="9"/>
  <c r="G28" i="9"/>
  <c r="F28" i="9"/>
  <c r="E28" i="9"/>
  <c r="D28" i="9"/>
  <c r="C28" i="9"/>
  <c r="B28" i="9"/>
  <c r="L27" i="9"/>
  <c r="K27" i="9"/>
  <c r="J27" i="9"/>
  <c r="I27" i="9"/>
  <c r="H27" i="9"/>
  <c r="G27" i="9"/>
  <c r="F27" i="9"/>
  <c r="E27" i="9"/>
  <c r="D27" i="9"/>
  <c r="C27" i="9"/>
  <c r="B27" i="9"/>
  <c r="L26" i="9"/>
  <c r="K26" i="9"/>
  <c r="J26" i="9"/>
  <c r="I26" i="9"/>
  <c r="H26" i="9"/>
  <c r="G26" i="9"/>
  <c r="F26" i="9"/>
  <c r="E26" i="9"/>
  <c r="D26" i="9"/>
  <c r="C26" i="9"/>
  <c r="B26" i="9"/>
  <c r="L25" i="9"/>
  <c r="K25" i="9"/>
  <c r="J25" i="9"/>
  <c r="I25" i="9"/>
  <c r="H25" i="9"/>
  <c r="G25" i="9"/>
  <c r="F25" i="9"/>
  <c r="E25" i="9"/>
  <c r="D25" i="9"/>
  <c r="C25" i="9"/>
  <c r="B25" i="9"/>
  <c r="L24" i="9"/>
  <c r="K24" i="9"/>
  <c r="J24" i="9"/>
  <c r="I24" i="9"/>
  <c r="H24" i="9"/>
  <c r="G24" i="9"/>
  <c r="F24" i="9"/>
  <c r="E24" i="9"/>
  <c r="D24" i="9"/>
  <c r="C24" i="9"/>
  <c r="B24" i="9"/>
  <c r="L23" i="9"/>
  <c r="K23" i="9"/>
  <c r="J23" i="9"/>
  <c r="I23" i="9"/>
  <c r="H23" i="9"/>
  <c r="G23" i="9"/>
  <c r="F23" i="9"/>
  <c r="E23" i="9"/>
  <c r="D23" i="9"/>
  <c r="C23" i="9"/>
  <c r="B23" i="9"/>
  <c r="L22" i="9"/>
  <c r="K22" i="9"/>
  <c r="J22" i="9"/>
  <c r="I22" i="9"/>
  <c r="H22" i="9"/>
  <c r="G22" i="9"/>
  <c r="F22" i="9"/>
  <c r="E22" i="9"/>
  <c r="D22" i="9"/>
  <c r="C22" i="9"/>
  <c r="B22" i="9"/>
  <c r="L21" i="9"/>
  <c r="K21" i="9"/>
  <c r="J21" i="9"/>
  <c r="I21" i="9"/>
  <c r="H21" i="9"/>
  <c r="G21" i="9"/>
  <c r="F21" i="9"/>
  <c r="E21" i="9"/>
  <c r="D21" i="9"/>
  <c r="C21" i="9"/>
  <c r="B21" i="9"/>
  <c r="L20" i="9"/>
  <c r="K20" i="9"/>
  <c r="J20" i="9"/>
  <c r="I20" i="9"/>
  <c r="H20" i="9"/>
  <c r="G20" i="9"/>
  <c r="F20" i="9"/>
  <c r="E20" i="9"/>
  <c r="D20" i="9"/>
  <c r="C20" i="9"/>
  <c r="B20" i="9"/>
  <c r="L19" i="9"/>
  <c r="K19" i="9"/>
  <c r="J19" i="9"/>
  <c r="I19" i="9"/>
  <c r="H19" i="9"/>
  <c r="G19" i="9"/>
  <c r="F19" i="9"/>
  <c r="E19" i="9"/>
  <c r="D19" i="9"/>
  <c r="C19" i="9"/>
  <c r="B19" i="9"/>
  <c r="L18" i="9"/>
  <c r="K18" i="9"/>
  <c r="J18" i="9"/>
  <c r="I18" i="9"/>
  <c r="H18" i="9"/>
  <c r="G18" i="9"/>
  <c r="F18" i="9"/>
  <c r="E18" i="9"/>
  <c r="D18" i="9"/>
  <c r="C18" i="9"/>
  <c r="B18" i="9"/>
  <c r="L17" i="9"/>
  <c r="K17" i="9"/>
  <c r="J17" i="9"/>
  <c r="I17" i="9"/>
  <c r="H17" i="9"/>
  <c r="G17" i="9"/>
  <c r="F17" i="9"/>
  <c r="E17" i="9"/>
  <c r="D17" i="9"/>
  <c r="C17" i="9"/>
  <c r="B17" i="9"/>
  <c r="L16" i="9"/>
  <c r="K16" i="9"/>
  <c r="J16" i="9"/>
  <c r="I16" i="9"/>
  <c r="H16" i="9"/>
  <c r="G16" i="9"/>
  <c r="F16" i="9"/>
  <c r="E16" i="9"/>
  <c r="D16" i="9"/>
  <c r="C16" i="9"/>
  <c r="B16" i="9"/>
  <c r="L15" i="9"/>
  <c r="K15" i="9"/>
  <c r="J15" i="9"/>
  <c r="I15" i="9"/>
  <c r="H15" i="9"/>
  <c r="G15" i="9"/>
  <c r="F15" i="9"/>
  <c r="E15" i="9"/>
  <c r="D15" i="9"/>
  <c r="C15" i="9"/>
  <c r="B15" i="9"/>
  <c r="L14" i="9"/>
  <c r="K14" i="9"/>
  <c r="J14" i="9"/>
  <c r="I14" i="9"/>
  <c r="H14" i="9"/>
  <c r="G14" i="9"/>
  <c r="F14" i="9"/>
  <c r="E14" i="9"/>
  <c r="D14" i="9"/>
  <c r="C14" i="9"/>
  <c r="B14" i="9"/>
  <c r="L13" i="9"/>
  <c r="K13" i="9"/>
  <c r="J13" i="9"/>
  <c r="I13" i="9"/>
  <c r="H13" i="9"/>
  <c r="G13" i="9"/>
  <c r="F13" i="9"/>
  <c r="E13" i="9"/>
  <c r="D13" i="9"/>
  <c r="C13" i="9"/>
  <c r="B13" i="9"/>
  <c r="L12" i="9"/>
  <c r="K12" i="9"/>
  <c r="J12" i="9"/>
  <c r="I12" i="9"/>
  <c r="H12" i="9"/>
  <c r="G12" i="9"/>
  <c r="F12" i="9"/>
  <c r="E12" i="9"/>
  <c r="D12" i="9"/>
  <c r="C12" i="9"/>
  <c r="B12" i="9"/>
  <c r="L11" i="9"/>
  <c r="K11" i="9"/>
  <c r="J11" i="9"/>
  <c r="I11" i="9"/>
  <c r="H11" i="9"/>
  <c r="G11" i="9"/>
  <c r="F11" i="9"/>
  <c r="E11" i="9"/>
  <c r="D11" i="9"/>
  <c r="C11" i="9"/>
  <c r="B11" i="9"/>
  <c r="L10" i="9"/>
  <c r="K10" i="9"/>
  <c r="J10" i="9"/>
  <c r="I10" i="9"/>
  <c r="H10" i="9"/>
  <c r="G10" i="9"/>
  <c r="F10" i="9"/>
  <c r="E10" i="9"/>
  <c r="D10" i="9"/>
  <c r="C10" i="9"/>
  <c r="B10" i="9"/>
  <c r="L9" i="9"/>
  <c r="K9" i="9"/>
  <c r="J9" i="9"/>
  <c r="I9" i="9"/>
  <c r="H9" i="9"/>
  <c r="G9" i="9"/>
  <c r="F9" i="9"/>
  <c r="E9" i="9"/>
  <c r="D9" i="9"/>
  <c r="C9" i="9"/>
  <c r="B9" i="9"/>
  <c r="L8" i="9"/>
  <c r="K8" i="9"/>
  <c r="J8" i="9"/>
  <c r="I8" i="9"/>
  <c r="H8" i="9"/>
  <c r="G8" i="9"/>
  <c r="F8" i="9"/>
  <c r="E8" i="9"/>
  <c r="D8" i="9"/>
  <c r="C8" i="9"/>
  <c r="B8" i="9"/>
  <c r="L7" i="9"/>
  <c r="K7" i="9"/>
  <c r="J7" i="9"/>
  <c r="I7" i="9"/>
  <c r="H7" i="9"/>
  <c r="G7" i="9"/>
  <c r="F7" i="9"/>
  <c r="E7" i="9"/>
  <c r="D7" i="9"/>
  <c r="C7" i="9"/>
  <c r="B7" i="9"/>
  <c r="L6" i="9"/>
  <c r="K6" i="9"/>
  <c r="J6" i="9"/>
  <c r="I6" i="9"/>
  <c r="H6" i="9"/>
  <c r="G6" i="9"/>
  <c r="F6" i="9"/>
  <c r="E6" i="9"/>
  <c r="D6" i="9"/>
  <c r="C6" i="9"/>
  <c r="B6" i="9"/>
  <c r="L5" i="9"/>
  <c r="F47" i="9" s="1"/>
  <c r="K5" i="9"/>
  <c r="J5" i="9"/>
  <c r="I5" i="9"/>
  <c r="H5" i="9"/>
  <c r="D47" i="9" s="1"/>
  <c r="G5" i="9"/>
  <c r="F5" i="9"/>
  <c r="C47" i="9" s="1"/>
  <c r="E5" i="9"/>
  <c r="D5" i="9"/>
  <c r="C5" i="9"/>
  <c r="B5" i="9"/>
  <c r="B47" i="9" s="1"/>
  <c r="L4" i="9"/>
  <c r="K4" i="9"/>
  <c r="J4" i="9"/>
  <c r="I4" i="9"/>
  <c r="H4" i="9"/>
  <c r="G4" i="9"/>
  <c r="F4" i="9"/>
  <c r="E4" i="9"/>
  <c r="D4" i="9"/>
  <c r="C4" i="9"/>
  <c r="B4" i="9"/>
  <c r="L3" i="9"/>
  <c r="K3" i="9"/>
  <c r="J3" i="9"/>
  <c r="I3" i="9"/>
  <c r="H3" i="9"/>
  <c r="G3" i="9"/>
  <c r="F3" i="9"/>
  <c r="E3" i="9"/>
  <c r="D3" i="9"/>
  <c r="C3" i="9"/>
  <c r="B3" i="9"/>
  <c r="L2" i="9"/>
  <c r="K2" i="9"/>
  <c r="J2" i="9"/>
  <c r="I2" i="9"/>
  <c r="H2" i="9"/>
  <c r="G2" i="9"/>
  <c r="F2" i="9"/>
  <c r="E2" i="9"/>
  <c r="D2" i="9"/>
  <c r="C2" i="9"/>
  <c r="B2" i="9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T43" i="8"/>
  <c r="M88" i="8" s="1"/>
  <c r="S43" i="8"/>
  <c r="R43" i="8"/>
  <c r="L88" i="8" s="1"/>
  <c r="Q43" i="8"/>
  <c r="P43" i="8"/>
  <c r="K88" i="8" s="1"/>
  <c r="O43" i="8"/>
  <c r="N43" i="8"/>
  <c r="J88" i="8" s="1"/>
  <c r="K43" i="8"/>
  <c r="J43" i="8"/>
  <c r="I88" i="8" s="1"/>
  <c r="I43" i="8"/>
  <c r="H43" i="8"/>
  <c r="E88" i="8" s="1"/>
  <c r="G43" i="8"/>
  <c r="F43" i="8"/>
  <c r="D88" i="8" s="1"/>
  <c r="E43" i="8"/>
  <c r="D43" i="8"/>
  <c r="C43" i="8"/>
  <c r="B43" i="8"/>
  <c r="B88" i="8" s="1"/>
  <c r="T42" i="8"/>
  <c r="M87" i="8" s="1"/>
  <c r="S42" i="8"/>
  <c r="R42" i="8"/>
  <c r="Q42" i="8"/>
  <c r="P42" i="8"/>
  <c r="O42" i="8"/>
  <c r="N42" i="8"/>
  <c r="J87" i="8" s="1"/>
  <c r="K42" i="8"/>
  <c r="J42" i="8"/>
  <c r="I42" i="8"/>
  <c r="H42" i="8"/>
  <c r="G42" i="8"/>
  <c r="F42" i="8"/>
  <c r="D87" i="8" s="1"/>
  <c r="E42" i="8"/>
  <c r="D42" i="8"/>
  <c r="C42" i="8"/>
  <c r="B42" i="8"/>
  <c r="T41" i="8"/>
  <c r="M86" i="8" s="1"/>
  <c r="S41" i="8"/>
  <c r="R41" i="8"/>
  <c r="L86" i="8" s="1"/>
  <c r="Q41" i="8"/>
  <c r="P41" i="8"/>
  <c r="K86" i="8" s="1"/>
  <c r="O41" i="8"/>
  <c r="N41" i="8"/>
  <c r="J86" i="8" s="1"/>
  <c r="K41" i="8"/>
  <c r="J41" i="8"/>
  <c r="I86" i="8" s="1"/>
  <c r="I41" i="8"/>
  <c r="H41" i="8"/>
  <c r="G41" i="8"/>
  <c r="F41" i="8"/>
  <c r="E41" i="8"/>
  <c r="D41" i="8"/>
  <c r="C86" i="8" s="1"/>
  <c r="C41" i="8"/>
  <c r="B41" i="8"/>
  <c r="B86" i="8" s="1"/>
  <c r="T40" i="8"/>
  <c r="M85" i="8" s="1"/>
  <c r="S40" i="8"/>
  <c r="R40" i="8"/>
  <c r="L85" i="8" s="1"/>
  <c r="Q40" i="8"/>
  <c r="P40" i="8"/>
  <c r="K85" i="8" s="1"/>
  <c r="O40" i="8"/>
  <c r="N40" i="8"/>
  <c r="K40" i="8"/>
  <c r="J40" i="8"/>
  <c r="I40" i="8"/>
  <c r="H40" i="8"/>
  <c r="E85" i="8" s="1"/>
  <c r="G40" i="8"/>
  <c r="F40" i="8"/>
  <c r="E40" i="8"/>
  <c r="D40" i="8"/>
  <c r="C40" i="8"/>
  <c r="B40" i="8"/>
  <c r="T39" i="8"/>
  <c r="M84" i="8" s="1"/>
  <c r="S39" i="8"/>
  <c r="R39" i="8"/>
  <c r="L84" i="8" s="1"/>
  <c r="Q39" i="8"/>
  <c r="P39" i="8"/>
  <c r="K84" i="8" s="1"/>
  <c r="O39" i="8"/>
  <c r="N39" i="8"/>
  <c r="J84" i="8" s="1"/>
  <c r="K39" i="8"/>
  <c r="J39" i="8"/>
  <c r="I84" i="8" s="1"/>
  <c r="I39" i="8"/>
  <c r="H39" i="8"/>
  <c r="G39" i="8"/>
  <c r="F39" i="8"/>
  <c r="D84" i="8" s="1"/>
  <c r="E39" i="8"/>
  <c r="D39" i="8"/>
  <c r="C84" i="8" s="1"/>
  <c r="C39" i="8"/>
  <c r="B39" i="8"/>
  <c r="T38" i="8"/>
  <c r="M83" i="8" s="1"/>
  <c r="M94" i="8" s="1"/>
  <c r="S38" i="8"/>
  <c r="R38" i="8"/>
  <c r="L83" i="8" s="1"/>
  <c r="L94" i="8" s="1"/>
  <c r="Q38" i="8"/>
  <c r="P38" i="8"/>
  <c r="O38" i="8"/>
  <c r="N38" i="8"/>
  <c r="K38" i="8"/>
  <c r="J38" i="8"/>
  <c r="I83" i="8" s="1"/>
  <c r="I38" i="8"/>
  <c r="H38" i="8"/>
  <c r="G38" i="8"/>
  <c r="F38" i="8"/>
  <c r="E38" i="8"/>
  <c r="D38" i="8"/>
  <c r="C38" i="8"/>
  <c r="B38" i="8"/>
  <c r="B83" i="8" s="1"/>
  <c r="T37" i="8"/>
  <c r="M82" i="8" s="1"/>
  <c r="S37" i="8"/>
  <c r="R37" i="8"/>
  <c r="L82" i="8" s="1"/>
  <c r="Q37" i="8"/>
  <c r="P37" i="8"/>
  <c r="K82" i="8" s="1"/>
  <c r="O37" i="8"/>
  <c r="N37" i="8"/>
  <c r="J82" i="8" s="1"/>
  <c r="K37" i="8"/>
  <c r="J37" i="8"/>
  <c r="I82" i="8" s="1"/>
  <c r="I37" i="8"/>
  <c r="H37" i="8"/>
  <c r="E82" i="8" s="1"/>
  <c r="G37" i="8"/>
  <c r="F37" i="8"/>
  <c r="D82" i="8" s="1"/>
  <c r="E37" i="8"/>
  <c r="D37" i="8"/>
  <c r="C37" i="8"/>
  <c r="B37" i="8"/>
  <c r="T36" i="8"/>
  <c r="M81" i="8" s="1"/>
  <c r="S36" i="8"/>
  <c r="R36" i="8"/>
  <c r="Q36" i="8"/>
  <c r="P36" i="8"/>
  <c r="O36" i="8"/>
  <c r="N36" i="8"/>
  <c r="J81" i="8" s="1"/>
  <c r="K36" i="8"/>
  <c r="J36" i="8"/>
  <c r="I81" i="8" s="1"/>
  <c r="I36" i="8"/>
  <c r="H36" i="8"/>
  <c r="G36" i="8"/>
  <c r="F36" i="8"/>
  <c r="E36" i="8"/>
  <c r="D36" i="8"/>
  <c r="C81" i="8" s="1"/>
  <c r="C36" i="8"/>
  <c r="B36" i="8"/>
  <c r="T35" i="8"/>
  <c r="M80" i="8" s="1"/>
  <c r="S35" i="8"/>
  <c r="R35" i="8"/>
  <c r="L80" i="8" s="1"/>
  <c r="Q35" i="8"/>
  <c r="P35" i="8"/>
  <c r="K80" i="8" s="1"/>
  <c r="O35" i="8"/>
  <c r="N35" i="8"/>
  <c r="J80" i="8" s="1"/>
  <c r="K35" i="8"/>
  <c r="J35" i="8"/>
  <c r="I80" i="8" s="1"/>
  <c r="I35" i="8"/>
  <c r="H35" i="8"/>
  <c r="E80" i="8" s="1"/>
  <c r="G35" i="8"/>
  <c r="F35" i="8"/>
  <c r="E35" i="8"/>
  <c r="D35" i="8"/>
  <c r="C35" i="8"/>
  <c r="B35" i="8"/>
  <c r="B80" i="8" s="1"/>
  <c r="T34" i="8"/>
  <c r="M79" i="8" s="1"/>
  <c r="S34" i="8"/>
  <c r="R34" i="8"/>
  <c r="Q34" i="8"/>
  <c r="P34" i="8"/>
  <c r="K79" i="8" s="1"/>
  <c r="O34" i="8"/>
  <c r="N34" i="8"/>
  <c r="J79" i="8" s="1"/>
  <c r="K34" i="8"/>
  <c r="J34" i="8"/>
  <c r="I34" i="8"/>
  <c r="H34" i="8"/>
  <c r="G34" i="8"/>
  <c r="F34" i="8"/>
  <c r="D79" i="8" s="1"/>
  <c r="E34" i="8"/>
  <c r="D34" i="8"/>
  <c r="C34" i="8"/>
  <c r="B34" i="8"/>
  <c r="T33" i="8"/>
  <c r="M78" i="8" s="1"/>
  <c r="S33" i="8"/>
  <c r="R33" i="8"/>
  <c r="L78" i="8" s="1"/>
  <c r="Q33" i="8"/>
  <c r="P33" i="8"/>
  <c r="K78" i="8" s="1"/>
  <c r="O33" i="8"/>
  <c r="N33" i="8"/>
  <c r="J78" i="8" s="1"/>
  <c r="K33" i="8"/>
  <c r="J33" i="8"/>
  <c r="I78" i="8" s="1"/>
  <c r="I33" i="8"/>
  <c r="H33" i="8"/>
  <c r="G33" i="8"/>
  <c r="F33" i="8"/>
  <c r="E33" i="8"/>
  <c r="D33" i="8"/>
  <c r="C78" i="8" s="1"/>
  <c r="C33" i="8"/>
  <c r="B33" i="8"/>
  <c r="B78" i="8" s="1"/>
  <c r="T32" i="8"/>
  <c r="M77" i="8" s="1"/>
  <c r="S32" i="8"/>
  <c r="R32" i="8"/>
  <c r="L77" i="8" s="1"/>
  <c r="Q32" i="8"/>
  <c r="P32" i="8"/>
  <c r="K77" i="8" s="1"/>
  <c r="O32" i="8"/>
  <c r="N32" i="8"/>
  <c r="K32" i="8"/>
  <c r="J32" i="8"/>
  <c r="I32" i="8"/>
  <c r="H32" i="8"/>
  <c r="E77" i="8" s="1"/>
  <c r="G32" i="8"/>
  <c r="F32" i="8"/>
  <c r="E32" i="8"/>
  <c r="D32" i="8"/>
  <c r="C32" i="8"/>
  <c r="B32" i="8"/>
  <c r="T31" i="8"/>
  <c r="M76" i="8" s="1"/>
  <c r="S31" i="8"/>
  <c r="R31" i="8"/>
  <c r="L76" i="8" s="1"/>
  <c r="Q31" i="8"/>
  <c r="P31" i="8"/>
  <c r="K76" i="8" s="1"/>
  <c r="O31" i="8"/>
  <c r="N31" i="8"/>
  <c r="J76" i="8" s="1"/>
  <c r="K31" i="8"/>
  <c r="J31" i="8"/>
  <c r="I76" i="8" s="1"/>
  <c r="I31" i="8"/>
  <c r="H31" i="8"/>
  <c r="G31" i="8"/>
  <c r="F31" i="8"/>
  <c r="D76" i="8" s="1"/>
  <c r="E31" i="8"/>
  <c r="D31" i="8"/>
  <c r="C76" i="8" s="1"/>
  <c r="C31" i="8"/>
  <c r="B31" i="8"/>
  <c r="T30" i="8"/>
  <c r="M75" i="8" s="1"/>
  <c r="M93" i="8" s="1"/>
  <c r="S30" i="8"/>
  <c r="R30" i="8"/>
  <c r="L75" i="8" s="1"/>
  <c r="L93" i="8" s="1"/>
  <c r="Q30" i="8"/>
  <c r="P30" i="8"/>
  <c r="O30" i="8"/>
  <c r="N30" i="8"/>
  <c r="K30" i="8"/>
  <c r="J30" i="8"/>
  <c r="I75" i="8" s="1"/>
  <c r="I30" i="8"/>
  <c r="H30" i="8"/>
  <c r="G30" i="8"/>
  <c r="F30" i="8"/>
  <c r="E30" i="8"/>
  <c r="D30" i="8"/>
  <c r="C30" i="8"/>
  <c r="B30" i="8"/>
  <c r="B75" i="8" s="1"/>
  <c r="T29" i="8"/>
  <c r="M74" i="8" s="1"/>
  <c r="S29" i="8"/>
  <c r="R29" i="8"/>
  <c r="L74" i="8" s="1"/>
  <c r="Q29" i="8"/>
  <c r="P29" i="8"/>
  <c r="K74" i="8" s="1"/>
  <c r="O29" i="8"/>
  <c r="N29" i="8"/>
  <c r="J74" i="8" s="1"/>
  <c r="K29" i="8"/>
  <c r="J29" i="8"/>
  <c r="I74" i="8" s="1"/>
  <c r="I29" i="8"/>
  <c r="H29" i="8"/>
  <c r="E74" i="8" s="1"/>
  <c r="G29" i="8"/>
  <c r="F29" i="8"/>
  <c r="D74" i="8" s="1"/>
  <c r="E29" i="8"/>
  <c r="D29" i="8"/>
  <c r="C29" i="8"/>
  <c r="B29" i="8"/>
  <c r="T28" i="8"/>
  <c r="M73" i="8" s="1"/>
  <c r="S28" i="8"/>
  <c r="R28" i="8"/>
  <c r="Q28" i="8"/>
  <c r="P28" i="8"/>
  <c r="O28" i="8"/>
  <c r="N28" i="8"/>
  <c r="J73" i="8" s="1"/>
  <c r="K28" i="8"/>
  <c r="J28" i="8"/>
  <c r="I73" i="8" s="1"/>
  <c r="I28" i="8"/>
  <c r="H28" i="8"/>
  <c r="G28" i="8"/>
  <c r="F28" i="8"/>
  <c r="E28" i="8"/>
  <c r="D28" i="8"/>
  <c r="C73" i="8" s="1"/>
  <c r="C28" i="8"/>
  <c r="B28" i="8"/>
  <c r="T27" i="8"/>
  <c r="M72" i="8" s="1"/>
  <c r="S27" i="8"/>
  <c r="R27" i="8"/>
  <c r="L72" i="8" s="1"/>
  <c r="Q27" i="8"/>
  <c r="P27" i="8"/>
  <c r="K72" i="8" s="1"/>
  <c r="O27" i="8"/>
  <c r="N27" i="8"/>
  <c r="J72" i="8" s="1"/>
  <c r="K27" i="8"/>
  <c r="J27" i="8"/>
  <c r="I72" i="8" s="1"/>
  <c r="I27" i="8"/>
  <c r="H27" i="8"/>
  <c r="E72" i="8" s="1"/>
  <c r="G27" i="8"/>
  <c r="F27" i="8"/>
  <c r="E27" i="8"/>
  <c r="D27" i="8"/>
  <c r="C27" i="8"/>
  <c r="B27" i="8"/>
  <c r="B72" i="8" s="1"/>
  <c r="T26" i="8"/>
  <c r="M71" i="8" s="1"/>
  <c r="S26" i="8"/>
  <c r="R26" i="8"/>
  <c r="Q26" i="8"/>
  <c r="P26" i="8"/>
  <c r="K71" i="8" s="1"/>
  <c r="O26" i="8"/>
  <c r="N26" i="8"/>
  <c r="J71" i="8" s="1"/>
  <c r="K26" i="8"/>
  <c r="J26" i="8"/>
  <c r="I26" i="8"/>
  <c r="H26" i="8"/>
  <c r="G26" i="8"/>
  <c r="F26" i="8"/>
  <c r="D71" i="8" s="1"/>
  <c r="E26" i="8"/>
  <c r="D26" i="8"/>
  <c r="C26" i="8"/>
  <c r="B26" i="8"/>
  <c r="T25" i="8"/>
  <c r="M70" i="8" s="1"/>
  <c r="S25" i="8"/>
  <c r="R25" i="8"/>
  <c r="L70" i="8" s="1"/>
  <c r="Q25" i="8"/>
  <c r="P25" i="8"/>
  <c r="K70" i="8" s="1"/>
  <c r="O25" i="8"/>
  <c r="N25" i="8"/>
  <c r="J70" i="8" s="1"/>
  <c r="K25" i="8"/>
  <c r="J25" i="8"/>
  <c r="I70" i="8" s="1"/>
  <c r="I25" i="8"/>
  <c r="H25" i="8"/>
  <c r="G25" i="8"/>
  <c r="F25" i="8"/>
  <c r="E25" i="8"/>
  <c r="D25" i="8"/>
  <c r="C70" i="8" s="1"/>
  <c r="C25" i="8"/>
  <c r="B25" i="8"/>
  <c r="B70" i="8" s="1"/>
  <c r="T24" i="8"/>
  <c r="M69" i="8" s="1"/>
  <c r="S24" i="8"/>
  <c r="R24" i="8"/>
  <c r="L69" i="8" s="1"/>
  <c r="Q24" i="8"/>
  <c r="P24" i="8"/>
  <c r="K69" i="8" s="1"/>
  <c r="O24" i="8"/>
  <c r="N24" i="8"/>
  <c r="K24" i="8"/>
  <c r="J24" i="8"/>
  <c r="I24" i="8"/>
  <c r="H24" i="8"/>
  <c r="E69" i="8" s="1"/>
  <c r="G24" i="8"/>
  <c r="F24" i="8"/>
  <c r="E24" i="8"/>
  <c r="D24" i="8"/>
  <c r="C24" i="8"/>
  <c r="B24" i="8"/>
  <c r="T23" i="8"/>
  <c r="M68" i="8" s="1"/>
  <c r="S23" i="8"/>
  <c r="R23" i="8"/>
  <c r="L68" i="8" s="1"/>
  <c r="Q23" i="8"/>
  <c r="P23" i="8"/>
  <c r="K68" i="8" s="1"/>
  <c r="O23" i="8"/>
  <c r="N23" i="8"/>
  <c r="J68" i="8" s="1"/>
  <c r="K23" i="8"/>
  <c r="J23" i="8"/>
  <c r="I68" i="8" s="1"/>
  <c r="I23" i="8"/>
  <c r="H23" i="8"/>
  <c r="G23" i="8"/>
  <c r="F23" i="8"/>
  <c r="D68" i="8" s="1"/>
  <c r="E23" i="8"/>
  <c r="D23" i="8"/>
  <c r="C68" i="8" s="1"/>
  <c r="C23" i="8"/>
  <c r="B23" i="8"/>
  <c r="T22" i="8"/>
  <c r="M67" i="8" s="1"/>
  <c r="S22" i="8"/>
  <c r="R22" i="8"/>
  <c r="L67" i="8" s="1"/>
  <c r="Q22" i="8"/>
  <c r="P22" i="8"/>
  <c r="O22" i="8"/>
  <c r="N22" i="8"/>
  <c r="K22" i="8"/>
  <c r="J22" i="8"/>
  <c r="I67" i="8" s="1"/>
  <c r="I22" i="8"/>
  <c r="H22" i="8"/>
  <c r="G22" i="8"/>
  <c r="F22" i="8"/>
  <c r="E22" i="8"/>
  <c r="D22" i="8"/>
  <c r="C22" i="8"/>
  <c r="B22" i="8"/>
  <c r="B67" i="8" s="1"/>
  <c r="T21" i="8"/>
  <c r="M66" i="8" s="1"/>
  <c r="S21" i="8"/>
  <c r="R21" i="8"/>
  <c r="L66" i="8" s="1"/>
  <c r="Q21" i="8"/>
  <c r="P21" i="8"/>
  <c r="K66" i="8" s="1"/>
  <c r="O21" i="8"/>
  <c r="N21" i="8"/>
  <c r="J66" i="8" s="1"/>
  <c r="K21" i="8"/>
  <c r="J21" i="8"/>
  <c r="I66" i="8" s="1"/>
  <c r="I21" i="8"/>
  <c r="H21" i="8"/>
  <c r="E66" i="8" s="1"/>
  <c r="G21" i="8"/>
  <c r="F21" i="8"/>
  <c r="D66" i="8" s="1"/>
  <c r="E21" i="8"/>
  <c r="D21" i="8"/>
  <c r="C21" i="8"/>
  <c r="B21" i="8"/>
  <c r="T20" i="8"/>
  <c r="M65" i="8" s="1"/>
  <c r="S20" i="8"/>
  <c r="R20" i="8"/>
  <c r="Q20" i="8"/>
  <c r="P20" i="8"/>
  <c r="O20" i="8"/>
  <c r="N20" i="8"/>
  <c r="J65" i="8" s="1"/>
  <c r="K20" i="8"/>
  <c r="J20" i="8"/>
  <c r="I65" i="8" s="1"/>
  <c r="I20" i="8"/>
  <c r="H20" i="8"/>
  <c r="G20" i="8"/>
  <c r="F20" i="8"/>
  <c r="E20" i="8"/>
  <c r="D20" i="8"/>
  <c r="C65" i="8" s="1"/>
  <c r="C20" i="8"/>
  <c r="B20" i="8"/>
  <c r="T19" i="8"/>
  <c r="M64" i="8" s="1"/>
  <c r="S19" i="8"/>
  <c r="R19" i="8"/>
  <c r="L64" i="8" s="1"/>
  <c r="Q19" i="8"/>
  <c r="P19" i="8"/>
  <c r="K64" i="8" s="1"/>
  <c r="O19" i="8"/>
  <c r="N19" i="8"/>
  <c r="J64" i="8" s="1"/>
  <c r="K19" i="8"/>
  <c r="J19" i="8"/>
  <c r="I64" i="8" s="1"/>
  <c r="I19" i="8"/>
  <c r="H19" i="8"/>
  <c r="E64" i="8" s="1"/>
  <c r="G19" i="8"/>
  <c r="F19" i="8"/>
  <c r="E19" i="8"/>
  <c r="D19" i="8"/>
  <c r="C19" i="8"/>
  <c r="B19" i="8"/>
  <c r="B64" i="8" s="1"/>
  <c r="T18" i="8"/>
  <c r="M63" i="8" s="1"/>
  <c r="S18" i="8"/>
  <c r="R18" i="8"/>
  <c r="Q18" i="8"/>
  <c r="P18" i="8"/>
  <c r="K63" i="8" s="1"/>
  <c r="O18" i="8"/>
  <c r="N18" i="8"/>
  <c r="J63" i="8" s="1"/>
  <c r="J92" i="8" s="1"/>
  <c r="K18" i="8"/>
  <c r="J18" i="8"/>
  <c r="I18" i="8"/>
  <c r="H18" i="8"/>
  <c r="G18" i="8"/>
  <c r="F18" i="8"/>
  <c r="D63" i="8" s="1"/>
  <c r="E18" i="8"/>
  <c r="D18" i="8"/>
  <c r="C18" i="8"/>
  <c r="B18" i="8"/>
  <c r="T17" i="8"/>
  <c r="M62" i="8" s="1"/>
  <c r="S17" i="8"/>
  <c r="R17" i="8"/>
  <c r="L62" i="8" s="1"/>
  <c r="Q17" i="8"/>
  <c r="P17" i="8"/>
  <c r="K62" i="8" s="1"/>
  <c r="O17" i="8"/>
  <c r="N17" i="8"/>
  <c r="J62" i="8" s="1"/>
  <c r="K17" i="8"/>
  <c r="J17" i="8"/>
  <c r="I62" i="8" s="1"/>
  <c r="I17" i="8"/>
  <c r="H17" i="8"/>
  <c r="G17" i="8"/>
  <c r="F17" i="8"/>
  <c r="E17" i="8"/>
  <c r="D17" i="8"/>
  <c r="C62" i="8" s="1"/>
  <c r="C17" i="8"/>
  <c r="B17" i="8"/>
  <c r="B62" i="8" s="1"/>
  <c r="T16" i="8"/>
  <c r="M61" i="8" s="1"/>
  <c r="S16" i="8"/>
  <c r="R16" i="8"/>
  <c r="L61" i="8" s="1"/>
  <c r="Q16" i="8"/>
  <c r="P16" i="8"/>
  <c r="K61" i="8" s="1"/>
  <c r="O16" i="8"/>
  <c r="N16" i="8"/>
  <c r="K16" i="8"/>
  <c r="J16" i="8"/>
  <c r="I61" i="8" s="1"/>
  <c r="I16" i="8"/>
  <c r="H16" i="8"/>
  <c r="E61" i="8" s="1"/>
  <c r="G16" i="8"/>
  <c r="F16" i="8"/>
  <c r="E16" i="8"/>
  <c r="D16" i="8"/>
  <c r="C16" i="8"/>
  <c r="B16" i="8"/>
  <c r="B61" i="8" s="1"/>
  <c r="T15" i="8"/>
  <c r="M60" i="8" s="1"/>
  <c r="S15" i="8"/>
  <c r="R15" i="8"/>
  <c r="L60" i="8" s="1"/>
  <c r="Q15" i="8"/>
  <c r="P15" i="8"/>
  <c r="K60" i="8" s="1"/>
  <c r="O15" i="8"/>
  <c r="N15" i="8"/>
  <c r="J60" i="8" s="1"/>
  <c r="K15" i="8"/>
  <c r="J15" i="8"/>
  <c r="I60" i="8" s="1"/>
  <c r="I15" i="8"/>
  <c r="H15" i="8"/>
  <c r="G15" i="8"/>
  <c r="F15" i="8"/>
  <c r="D60" i="8" s="1"/>
  <c r="E15" i="8"/>
  <c r="D15" i="8"/>
  <c r="C60" i="8" s="1"/>
  <c r="C15" i="8"/>
  <c r="B15" i="8"/>
  <c r="T14" i="8"/>
  <c r="M59" i="8" s="1"/>
  <c r="S14" i="8"/>
  <c r="R14" i="8"/>
  <c r="L59" i="8" s="1"/>
  <c r="Q14" i="8"/>
  <c r="P14" i="8"/>
  <c r="O14" i="8"/>
  <c r="N14" i="8"/>
  <c r="J59" i="8" s="1"/>
  <c r="K14" i="8"/>
  <c r="J14" i="8"/>
  <c r="I59" i="8" s="1"/>
  <c r="I14" i="8"/>
  <c r="H14" i="8"/>
  <c r="G14" i="8"/>
  <c r="F14" i="8"/>
  <c r="E14" i="8"/>
  <c r="D14" i="8"/>
  <c r="C59" i="8" s="1"/>
  <c r="C14" i="8"/>
  <c r="B14" i="8"/>
  <c r="B59" i="8" s="1"/>
  <c r="T13" i="8"/>
  <c r="M58" i="8" s="1"/>
  <c r="S13" i="8"/>
  <c r="R13" i="8"/>
  <c r="L58" i="8" s="1"/>
  <c r="Q13" i="8"/>
  <c r="P13" i="8"/>
  <c r="K58" i="8" s="1"/>
  <c r="O13" i="8"/>
  <c r="N13" i="8"/>
  <c r="J58" i="8" s="1"/>
  <c r="K13" i="8"/>
  <c r="J13" i="8"/>
  <c r="I58" i="8" s="1"/>
  <c r="I13" i="8"/>
  <c r="H13" i="8"/>
  <c r="E58" i="8" s="1"/>
  <c r="G13" i="8"/>
  <c r="F13" i="8"/>
  <c r="D58" i="8" s="1"/>
  <c r="E13" i="8"/>
  <c r="D13" i="8"/>
  <c r="C13" i="8"/>
  <c r="B13" i="8"/>
  <c r="T12" i="8"/>
  <c r="M57" i="8" s="1"/>
  <c r="S12" i="8"/>
  <c r="R12" i="8"/>
  <c r="Q12" i="8"/>
  <c r="P12" i="8"/>
  <c r="O12" i="8"/>
  <c r="N12" i="8"/>
  <c r="J57" i="8" s="1"/>
  <c r="K12" i="8"/>
  <c r="J12" i="8"/>
  <c r="I57" i="8" s="1"/>
  <c r="I12" i="8"/>
  <c r="H12" i="8"/>
  <c r="G12" i="8"/>
  <c r="F12" i="8"/>
  <c r="D57" i="8" s="1"/>
  <c r="E12" i="8"/>
  <c r="D12" i="8"/>
  <c r="C57" i="8" s="1"/>
  <c r="C12" i="8"/>
  <c r="B12" i="8"/>
  <c r="T11" i="8"/>
  <c r="M56" i="8" s="1"/>
  <c r="S11" i="8"/>
  <c r="R11" i="8"/>
  <c r="L56" i="8" s="1"/>
  <c r="Q11" i="8"/>
  <c r="P11" i="8"/>
  <c r="K56" i="8" s="1"/>
  <c r="O11" i="8"/>
  <c r="N11" i="8"/>
  <c r="J56" i="8" s="1"/>
  <c r="K11" i="8"/>
  <c r="J11" i="8"/>
  <c r="I56" i="8" s="1"/>
  <c r="I11" i="8"/>
  <c r="H11" i="8"/>
  <c r="E56" i="8" s="1"/>
  <c r="G11" i="8"/>
  <c r="F11" i="8"/>
  <c r="E11" i="8"/>
  <c r="D11" i="8"/>
  <c r="C11" i="8"/>
  <c r="B11" i="8"/>
  <c r="B56" i="8" s="1"/>
  <c r="T10" i="8"/>
  <c r="M55" i="8" s="1"/>
  <c r="S10" i="8"/>
  <c r="R10" i="8"/>
  <c r="Q10" i="8"/>
  <c r="P10" i="8"/>
  <c r="K55" i="8" s="1"/>
  <c r="O10" i="8"/>
  <c r="N10" i="8"/>
  <c r="J55" i="8" s="1"/>
  <c r="K10" i="8"/>
  <c r="J10" i="8"/>
  <c r="I10" i="8"/>
  <c r="H10" i="8"/>
  <c r="E55" i="8" s="1"/>
  <c r="G10" i="8"/>
  <c r="F10" i="8"/>
  <c r="D55" i="8" s="1"/>
  <c r="E10" i="8"/>
  <c r="D10" i="8"/>
  <c r="C10" i="8"/>
  <c r="B10" i="8"/>
  <c r="T9" i="8"/>
  <c r="M54" i="8" s="1"/>
  <c r="S9" i="8"/>
  <c r="R9" i="8"/>
  <c r="L54" i="8" s="1"/>
  <c r="Q9" i="8"/>
  <c r="P9" i="8"/>
  <c r="K54" i="8" s="1"/>
  <c r="O9" i="8"/>
  <c r="N9" i="8"/>
  <c r="J54" i="8" s="1"/>
  <c r="K9" i="8"/>
  <c r="J9" i="8"/>
  <c r="I54" i="8" s="1"/>
  <c r="I9" i="8"/>
  <c r="H9" i="8"/>
  <c r="G9" i="8"/>
  <c r="F9" i="8"/>
  <c r="E9" i="8"/>
  <c r="D9" i="8"/>
  <c r="C54" i="8" s="1"/>
  <c r="C9" i="8"/>
  <c r="B9" i="8"/>
  <c r="B54" i="8" s="1"/>
  <c r="T8" i="8"/>
  <c r="M53" i="8" s="1"/>
  <c r="S8" i="8"/>
  <c r="R8" i="8"/>
  <c r="L53" i="8" s="1"/>
  <c r="Q8" i="8"/>
  <c r="P8" i="8"/>
  <c r="K53" i="8" s="1"/>
  <c r="O8" i="8"/>
  <c r="N8" i="8"/>
  <c r="K8" i="8"/>
  <c r="J8" i="8"/>
  <c r="I8" i="8"/>
  <c r="H8" i="8"/>
  <c r="E53" i="8" s="1"/>
  <c r="G8" i="8"/>
  <c r="F8" i="8"/>
  <c r="E8" i="8"/>
  <c r="D8" i="8"/>
  <c r="C8" i="8"/>
  <c r="B8" i="8"/>
  <c r="B53" i="8" s="1"/>
  <c r="T7" i="8"/>
  <c r="M52" i="8" s="1"/>
  <c r="S7" i="8"/>
  <c r="R7" i="8"/>
  <c r="L52" i="8" s="1"/>
  <c r="Q7" i="8"/>
  <c r="P7" i="8"/>
  <c r="K52" i="8" s="1"/>
  <c r="O7" i="8"/>
  <c r="N7" i="8"/>
  <c r="J52" i="8" s="1"/>
  <c r="K7" i="8"/>
  <c r="J7" i="8"/>
  <c r="I52" i="8" s="1"/>
  <c r="I7" i="8"/>
  <c r="H7" i="8"/>
  <c r="G7" i="8"/>
  <c r="F7" i="8"/>
  <c r="D52" i="8" s="1"/>
  <c r="E7" i="8"/>
  <c r="D7" i="8"/>
  <c r="C52" i="8" s="1"/>
  <c r="C7" i="8"/>
  <c r="B7" i="8"/>
  <c r="T6" i="8"/>
  <c r="M51" i="8" s="1"/>
  <c r="S6" i="8"/>
  <c r="R6" i="8"/>
  <c r="L51" i="8" s="1"/>
  <c r="Q6" i="8"/>
  <c r="P6" i="8"/>
  <c r="O6" i="8"/>
  <c r="N6" i="8"/>
  <c r="K6" i="8"/>
  <c r="J6" i="8"/>
  <c r="I51" i="8" s="1"/>
  <c r="I6" i="8"/>
  <c r="H6" i="8"/>
  <c r="G6" i="8"/>
  <c r="F6" i="8"/>
  <c r="E6" i="8"/>
  <c r="D6" i="8"/>
  <c r="C6" i="8"/>
  <c r="B6" i="8"/>
  <c r="B51" i="8" s="1"/>
  <c r="T5" i="8"/>
  <c r="M50" i="8" s="1"/>
  <c r="S5" i="8"/>
  <c r="R5" i="8"/>
  <c r="L50" i="8" s="1"/>
  <c r="Q5" i="8"/>
  <c r="P5" i="8"/>
  <c r="K50" i="8" s="1"/>
  <c r="O5" i="8"/>
  <c r="N5" i="8"/>
  <c r="J50" i="8" s="1"/>
  <c r="K5" i="8"/>
  <c r="J5" i="8"/>
  <c r="I50" i="8" s="1"/>
  <c r="I5" i="8"/>
  <c r="H5" i="8"/>
  <c r="E50" i="8" s="1"/>
  <c r="G5" i="8"/>
  <c r="F5" i="8"/>
  <c r="D50" i="8" s="1"/>
  <c r="E5" i="8"/>
  <c r="D5" i="8"/>
  <c r="C5" i="8"/>
  <c r="B5" i="8"/>
  <c r="T4" i="8"/>
  <c r="M49" i="8" s="1"/>
  <c r="S4" i="8"/>
  <c r="R4" i="8"/>
  <c r="Q4" i="8"/>
  <c r="P4" i="8"/>
  <c r="O4" i="8"/>
  <c r="N4" i="8"/>
  <c r="J49" i="8" s="1"/>
  <c r="K4" i="8"/>
  <c r="J4" i="8"/>
  <c r="I49" i="8" s="1"/>
  <c r="I4" i="8"/>
  <c r="H4" i="8"/>
  <c r="G4" i="8"/>
  <c r="F4" i="8"/>
  <c r="D49" i="8" s="1"/>
  <c r="E4" i="8"/>
  <c r="D4" i="8"/>
  <c r="C49" i="8" s="1"/>
  <c r="C4" i="8"/>
  <c r="B4" i="8"/>
  <c r="T3" i="8"/>
  <c r="M48" i="8" s="1"/>
  <c r="S3" i="8"/>
  <c r="R3" i="8"/>
  <c r="L48" i="8" s="1"/>
  <c r="Q3" i="8"/>
  <c r="P3" i="8"/>
  <c r="K48" i="8" s="1"/>
  <c r="O3" i="8"/>
  <c r="N3" i="8"/>
  <c r="J48" i="8" s="1"/>
  <c r="K3" i="8"/>
  <c r="J3" i="8"/>
  <c r="I48" i="8" s="1"/>
  <c r="I3" i="8"/>
  <c r="H3" i="8"/>
  <c r="E48" i="8" s="1"/>
  <c r="G3" i="8"/>
  <c r="F3" i="8"/>
  <c r="E3" i="8"/>
  <c r="D3" i="8"/>
  <c r="C3" i="8"/>
  <c r="B3" i="8"/>
  <c r="B48" i="8" s="1"/>
  <c r="T2" i="8"/>
  <c r="M47" i="8" s="1"/>
  <c r="S2" i="8"/>
  <c r="R2" i="8"/>
  <c r="Q2" i="8"/>
  <c r="P2" i="8"/>
  <c r="K47" i="8" s="1"/>
  <c r="O2" i="8"/>
  <c r="N2" i="8"/>
  <c r="J47" i="8" s="1"/>
  <c r="J91" i="8" s="1"/>
  <c r="K2" i="8"/>
  <c r="J2" i="8"/>
  <c r="I2" i="8"/>
  <c r="H2" i="8"/>
  <c r="E47" i="8" s="1"/>
  <c r="G2" i="8"/>
  <c r="F2" i="8"/>
  <c r="D47" i="8" s="1"/>
  <c r="E2" i="8"/>
  <c r="D2" i="8"/>
  <c r="C2" i="8"/>
  <c r="B2" i="8"/>
  <c r="L43" i="7"/>
  <c r="K43" i="7"/>
  <c r="J43" i="7"/>
  <c r="I43" i="7"/>
  <c r="H43" i="7"/>
  <c r="G43" i="7"/>
  <c r="F43" i="7"/>
  <c r="E43" i="7"/>
  <c r="D43" i="7"/>
  <c r="C43" i="7"/>
  <c r="B43" i="7"/>
  <c r="L42" i="7"/>
  <c r="K42" i="7"/>
  <c r="J42" i="7"/>
  <c r="I42" i="7"/>
  <c r="H42" i="7"/>
  <c r="G42" i="7"/>
  <c r="F42" i="7"/>
  <c r="E42" i="7"/>
  <c r="D42" i="7"/>
  <c r="C42" i="7"/>
  <c r="B42" i="7"/>
  <c r="L41" i="7"/>
  <c r="K41" i="7"/>
  <c r="J41" i="7"/>
  <c r="I41" i="7"/>
  <c r="H41" i="7"/>
  <c r="G41" i="7"/>
  <c r="F41" i="7"/>
  <c r="E41" i="7"/>
  <c r="D41" i="7"/>
  <c r="C41" i="7"/>
  <c r="B41" i="7"/>
  <c r="L40" i="7"/>
  <c r="K40" i="7"/>
  <c r="J40" i="7"/>
  <c r="I40" i="7"/>
  <c r="H40" i="7"/>
  <c r="G40" i="7"/>
  <c r="F40" i="7"/>
  <c r="E40" i="7"/>
  <c r="D40" i="7"/>
  <c r="C40" i="7"/>
  <c r="B40" i="7"/>
  <c r="L39" i="7"/>
  <c r="K39" i="7"/>
  <c r="J39" i="7"/>
  <c r="I39" i="7"/>
  <c r="H39" i="7"/>
  <c r="G39" i="7"/>
  <c r="F39" i="7"/>
  <c r="E39" i="7"/>
  <c r="D39" i="7"/>
  <c r="C39" i="7"/>
  <c r="B39" i="7"/>
  <c r="L38" i="7"/>
  <c r="K38" i="7"/>
  <c r="J38" i="7"/>
  <c r="I38" i="7"/>
  <c r="H38" i="7"/>
  <c r="G38" i="7"/>
  <c r="F38" i="7"/>
  <c r="E38" i="7"/>
  <c r="D38" i="7"/>
  <c r="C38" i="7"/>
  <c r="B38" i="7"/>
  <c r="L37" i="7"/>
  <c r="K37" i="7"/>
  <c r="J37" i="7"/>
  <c r="I37" i="7"/>
  <c r="H37" i="7"/>
  <c r="G37" i="7"/>
  <c r="F37" i="7"/>
  <c r="E37" i="7"/>
  <c r="D37" i="7"/>
  <c r="C37" i="7"/>
  <c r="B37" i="7"/>
  <c r="L36" i="7"/>
  <c r="K36" i="7"/>
  <c r="J36" i="7"/>
  <c r="I36" i="7"/>
  <c r="H36" i="7"/>
  <c r="G36" i="7"/>
  <c r="F36" i="7"/>
  <c r="E36" i="7"/>
  <c r="D36" i="7"/>
  <c r="C36" i="7"/>
  <c r="B36" i="7"/>
  <c r="L35" i="7"/>
  <c r="K35" i="7"/>
  <c r="J35" i="7"/>
  <c r="I35" i="7"/>
  <c r="H35" i="7"/>
  <c r="G35" i="7"/>
  <c r="F35" i="7"/>
  <c r="E35" i="7"/>
  <c r="D35" i="7"/>
  <c r="C35" i="7"/>
  <c r="B35" i="7"/>
  <c r="L34" i="7"/>
  <c r="K34" i="7"/>
  <c r="J34" i="7"/>
  <c r="I34" i="7"/>
  <c r="H34" i="7"/>
  <c r="G34" i="7"/>
  <c r="F34" i="7"/>
  <c r="E34" i="7"/>
  <c r="D34" i="7"/>
  <c r="C34" i="7"/>
  <c r="B34" i="7"/>
  <c r="L33" i="7"/>
  <c r="K33" i="7"/>
  <c r="J33" i="7"/>
  <c r="I33" i="7"/>
  <c r="H33" i="7"/>
  <c r="G33" i="7"/>
  <c r="F33" i="7"/>
  <c r="E33" i="7"/>
  <c r="D33" i="7"/>
  <c r="C33" i="7"/>
  <c r="B33" i="7"/>
  <c r="L32" i="7"/>
  <c r="K32" i="7"/>
  <c r="J32" i="7"/>
  <c r="I32" i="7"/>
  <c r="H32" i="7"/>
  <c r="G32" i="7"/>
  <c r="F32" i="7"/>
  <c r="E32" i="7"/>
  <c r="D32" i="7"/>
  <c r="C32" i="7"/>
  <c r="B32" i="7"/>
  <c r="L31" i="7"/>
  <c r="K31" i="7"/>
  <c r="J31" i="7"/>
  <c r="I31" i="7"/>
  <c r="H31" i="7"/>
  <c r="G31" i="7"/>
  <c r="F31" i="7"/>
  <c r="E31" i="7"/>
  <c r="D31" i="7"/>
  <c r="C31" i="7"/>
  <c r="B31" i="7"/>
  <c r="L30" i="7"/>
  <c r="K30" i="7"/>
  <c r="J30" i="7"/>
  <c r="I30" i="7"/>
  <c r="H30" i="7"/>
  <c r="G30" i="7"/>
  <c r="F30" i="7"/>
  <c r="E30" i="7"/>
  <c r="D30" i="7"/>
  <c r="C30" i="7"/>
  <c r="B30" i="7"/>
  <c r="L29" i="7"/>
  <c r="K29" i="7"/>
  <c r="J29" i="7"/>
  <c r="I29" i="7"/>
  <c r="H29" i="7"/>
  <c r="G29" i="7"/>
  <c r="F29" i="7"/>
  <c r="E29" i="7"/>
  <c r="D29" i="7"/>
  <c r="C29" i="7"/>
  <c r="B29" i="7"/>
  <c r="L28" i="7"/>
  <c r="K28" i="7"/>
  <c r="J28" i="7"/>
  <c r="I28" i="7"/>
  <c r="H28" i="7"/>
  <c r="G28" i="7"/>
  <c r="F28" i="7"/>
  <c r="E28" i="7"/>
  <c r="D28" i="7"/>
  <c r="C28" i="7"/>
  <c r="B28" i="7"/>
  <c r="L27" i="7"/>
  <c r="K27" i="7"/>
  <c r="J27" i="7"/>
  <c r="I27" i="7"/>
  <c r="H27" i="7"/>
  <c r="G27" i="7"/>
  <c r="F27" i="7"/>
  <c r="E27" i="7"/>
  <c r="D27" i="7"/>
  <c r="C27" i="7"/>
  <c r="B27" i="7"/>
  <c r="L26" i="7"/>
  <c r="K26" i="7"/>
  <c r="J26" i="7"/>
  <c r="I26" i="7"/>
  <c r="H26" i="7"/>
  <c r="G26" i="7"/>
  <c r="F26" i="7"/>
  <c r="E26" i="7"/>
  <c r="D26" i="7"/>
  <c r="C26" i="7"/>
  <c r="B26" i="7"/>
  <c r="L25" i="7"/>
  <c r="K25" i="7"/>
  <c r="J25" i="7"/>
  <c r="I25" i="7"/>
  <c r="H25" i="7"/>
  <c r="G25" i="7"/>
  <c r="F25" i="7"/>
  <c r="E25" i="7"/>
  <c r="D25" i="7"/>
  <c r="C25" i="7"/>
  <c r="B25" i="7"/>
  <c r="L24" i="7"/>
  <c r="K24" i="7"/>
  <c r="J24" i="7"/>
  <c r="I24" i="7"/>
  <c r="H24" i="7"/>
  <c r="G24" i="7"/>
  <c r="F24" i="7"/>
  <c r="E24" i="7"/>
  <c r="D24" i="7"/>
  <c r="C24" i="7"/>
  <c r="B24" i="7"/>
  <c r="L23" i="7"/>
  <c r="K23" i="7"/>
  <c r="J23" i="7"/>
  <c r="I23" i="7"/>
  <c r="H23" i="7"/>
  <c r="G23" i="7"/>
  <c r="F23" i="7"/>
  <c r="E23" i="7"/>
  <c r="D23" i="7"/>
  <c r="C23" i="7"/>
  <c r="B23" i="7"/>
  <c r="L22" i="7"/>
  <c r="K22" i="7"/>
  <c r="J22" i="7"/>
  <c r="I22" i="7"/>
  <c r="H22" i="7"/>
  <c r="G22" i="7"/>
  <c r="F22" i="7"/>
  <c r="E22" i="7"/>
  <c r="D22" i="7"/>
  <c r="C22" i="7"/>
  <c r="B22" i="7"/>
  <c r="L21" i="7"/>
  <c r="K21" i="7"/>
  <c r="J21" i="7"/>
  <c r="I21" i="7"/>
  <c r="H21" i="7"/>
  <c r="G21" i="7"/>
  <c r="F21" i="7"/>
  <c r="E21" i="7"/>
  <c r="D21" i="7"/>
  <c r="C21" i="7"/>
  <c r="B21" i="7"/>
  <c r="L20" i="7"/>
  <c r="K20" i="7"/>
  <c r="J20" i="7"/>
  <c r="I20" i="7"/>
  <c r="H20" i="7"/>
  <c r="G20" i="7"/>
  <c r="F20" i="7"/>
  <c r="E20" i="7"/>
  <c r="D20" i="7"/>
  <c r="C20" i="7"/>
  <c r="B20" i="7"/>
  <c r="L19" i="7"/>
  <c r="K19" i="7"/>
  <c r="J19" i="7"/>
  <c r="I19" i="7"/>
  <c r="H19" i="7"/>
  <c r="G19" i="7"/>
  <c r="F19" i="7"/>
  <c r="E19" i="7"/>
  <c r="D19" i="7"/>
  <c r="C19" i="7"/>
  <c r="B19" i="7"/>
  <c r="L18" i="7"/>
  <c r="K18" i="7"/>
  <c r="J18" i="7"/>
  <c r="I18" i="7"/>
  <c r="H18" i="7"/>
  <c r="G18" i="7"/>
  <c r="F18" i="7"/>
  <c r="E18" i="7"/>
  <c r="D18" i="7"/>
  <c r="C18" i="7"/>
  <c r="B18" i="7"/>
  <c r="L17" i="7"/>
  <c r="K17" i="7"/>
  <c r="J17" i="7"/>
  <c r="I17" i="7"/>
  <c r="H17" i="7"/>
  <c r="G17" i="7"/>
  <c r="F17" i="7"/>
  <c r="E17" i="7"/>
  <c r="D17" i="7"/>
  <c r="C17" i="7"/>
  <c r="B17" i="7"/>
  <c r="L16" i="7"/>
  <c r="K16" i="7"/>
  <c r="J16" i="7"/>
  <c r="I16" i="7"/>
  <c r="H16" i="7"/>
  <c r="G16" i="7"/>
  <c r="F16" i="7"/>
  <c r="E16" i="7"/>
  <c r="D16" i="7"/>
  <c r="C16" i="7"/>
  <c r="B16" i="7"/>
  <c r="L15" i="7"/>
  <c r="K15" i="7"/>
  <c r="J15" i="7"/>
  <c r="I15" i="7"/>
  <c r="H15" i="7"/>
  <c r="G15" i="7"/>
  <c r="F15" i="7"/>
  <c r="E15" i="7"/>
  <c r="D15" i="7"/>
  <c r="C15" i="7"/>
  <c r="B15" i="7"/>
  <c r="L14" i="7"/>
  <c r="K14" i="7"/>
  <c r="J14" i="7"/>
  <c r="I14" i="7"/>
  <c r="H14" i="7"/>
  <c r="G14" i="7"/>
  <c r="F14" i="7"/>
  <c r="E14" i="7"/>
  <c r="D14" i="7"/>
  <c r="C14" i="7"/>
  <c r="B14" i="7"/>
  <c r="L13" i="7"/>
  <c r="K13" i="7"/>
  <c r="J13" i="7"/>
  <c r="I13" i="7"/>
  <c r="H13" i="7"/>
  <c r="G13" i="7"/>
  <c r="F13" i="7"/>
  <c r="E13" i="7"/>
  <c r="D13" i="7"/>
  <c r="C13" i="7"/>
  <c r="B13" i="7"/>
  <c r="L12" i="7"/>
  <c r="K12" i="7"/>
  <c r="J12" i="7"/>
  <c r="I12" i="7"/>
  <c r="H12" i="7"/>
  <c r="G12" i="7"/>
  <c r="F12" i="7"/>
  <c r="E12" i="7"/>
  <c r="D12" i="7"/>
  <c r="C12" i="7"/>
  <c r="B12" i="7"/>
  <c r="L11" i="7"/>
  <c r="K11" i="7"/>
  <c r="J11" i="7"/>
  <c r="I11" i="7"/>
  <c r="H11" i="7"/>
  <c r="G11" i="7"/>
  <c r="F11" i="7"/>
  <c r="E11" i="7"/>
  <c r="D11" i="7"/>
  <c r="C11" i="7"/>
  <c r="B11" i="7"/>
  <c r="L10" i="7"/>
  <c r="K10" i="7"/>
  <c r="J10" i="7"/>
  <c r="I10" i="7"/>
  <c r="H10" i="7"/>
  <c r="G10" i="7"/>
  <c r="F10" i="7"/>
  <c r="E10" i="7"/>
  <c r="D10" i="7"/>
  <c r="C10" i="7"/>
  <c r="B10" i="7"/>
  <c r="L9" i="7"/>
  <c r="K9" i="7"/>
  <c r="J9" i="7"/>
  <c r="I9" i="7"/>
  <c r="H9" i="7"/>
  <c r="G9" i="7"/>
  <c r="F9" i="7"/>
  <c r="E9" i="7"/>
  <c r="D9" i="7"/>
  <c r="C9" i="7"/>
  <c r="B9" i="7"/>
  <c r="L8" i="7"/>
  <c r="K8" i="7"/>
  <c r="J8" i="7"/>
  <c r="I8" i="7"/>
  <c r="H8" i="7"/>
  <c r="G8" i="7"/>
  <c r="F8" i="7"/>
  <c r="E8" i="7"/>
  <c r="D8" i="7"/>
  <c r="C8" i="7"/>
  <c r="B8" i="7"/>
  <c r="L7" i="7"/>
  <c r="K7" i="7"/>
  <c r="J7" i="7"/>
  <c r="I7" i="7"/>
  <c r="H7" i="7"/>
  <c r="G7" i="7"/>
  <c r="F7" i="7"/>
  <c r="E7" i="7"/>
  <c r="D7" i="7"/>
  <c r="C7" i="7"/>
  <c r="B7" i="7"/>
  <c r="L6" i="7"/>
  <c r="K6" i="7"/>
  <c r="J6" i="7"/>
  <c r="I6" i="7"/>
  <c r="H6" i="7"/>
  <c r="G6" i="7"/>
  <c r="F6" i="7"/>
  <c r="E6" i="7"/>
  <c r="D6" i="7"/>
  <c r="C6" i="7"/>
  <c r="B6" i="7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L3" i="7"/>
  <c r="K3" i="7"/>
  <c r="J3" i="7"/>
  <c r="I3" i="7"/>
  <c r="H3" i="7"/>
  <c r="G3" i="7"/>
  <c r="F3" i="7"/>
  <c r="E3" i="7"/>
  <c r="D3" i="7"/>
  <c r="C3" i="7"/>
  <c r="B3" i="7"/>
  <c r="L2" i="7"/>
  <c r="K2" i="7"/>
  <c r="J2" i="7"/>
  <c r="I2" i="7"/>
  <c r="H2" i="7"/>
  <c r="G2" i="7"/>
  <c r="F2" i="7"/>
  <c r="E2" i="7"/>
  <c r="D2" i="7"/>
  <c r="C2" i="7"/>
  <c r="B2" i="7"/>
  <c r="B44" i="6"/>
  <c r="T44" i="6"/>
  <c r="S44" i="6"/>
  <c r="R44" i="6"/>
  <c r="Q44" i="6"/>
  <c r="P44" i="6"/>
  <c r="O44" i="6"/>
  <c r="N44" i="6"/>
  <c r="L44" i="6" s="1"/>
  <c r="K44" i="6"/>
  <c r="J44" i="6"/>
  <c r="I44" i="6"/>
  <c r="H44" i="6"/>
  <c r="F44" i="10" s="1"/>
  <c r="G44" i="6"/>
  <c r="F44" i="6"/>
  <c r="E44" i="10" s="1"/>
  <c r="E44" i="6"/>
  <c r="D44" i="6"/>
  <c r="D44" i="10" s="1"/>
  <c r="C44" i="6"/>
  <c r="T43" i="6"/>
  <c r="F43" i="11" s="1"/>
  <c r="S43" i="6"/>
  <c r="R43" i="6"/>
  <c r="Q43" i="6"/>
  <c r="P43" i="6"/>
  <c r="D43" i="11" s="1"/>
  <c r="O43" i="6"/>
  <c r="N43" i="6"/>
  <c r="L43" i="6" s="1"/>
  <c r="K43" i="6"/>
  <c r="J43" i="6"/>
  <c r="I43" i="6"/>
  <c r="H43" i="6"/>
  <c r="G43" i="6"/>
  <c r="F43" i="6"/>
  <c r="E43" i="6"/>
  <c r="D43" i="6"/>
  <c r="C43" i="6"/>
  <c r="B43" i="6"/>
  <c r="T42" i="6"/>
  <c r="F42" i="11" s="1"/>
  <c r="S42" i="6"/>
  <c r="R42" i="6"/>
  <c r="Q42" i="6"/>
  <c r="E42" i="11" s="1"/>
  <c r="P42" i="6"/>
  <c r="D42" i="11" s="1"/>
  <c r="O42" i="6"/>
  <c r="N42" i="6"/>
  <c r="K42" i="6"/>
  <c r="J42" i="6"/>
  <c r="I42" i="6"/>
  <c r="H42" i="6"/>
  <c r="G42" i="6"/>
  <c r="F42" i="6"/>
  <c r="E42" i="6"/>
  <c r="D42" i="6"/>
  <c r="C42" i="6"/>
  <c r="B42" i="6"/>
  <c r="T41" i="6"/>
  <c r="F41" i="11" s="1"/>
  <c r="S41" i="6"/>
  <c r="R41" i="6"/>
  <c r="Q41" i="6"/>
  <c r="E41" i="11" s="1"/>
  <c r="P41" i="6"/>
  <c r="O41" i="6"/>
  <c r="N41" i="6"/>
  <c r="K41" i="6"/>
  <c r="J41" i="6"/>
  <c r="I41" i="6"/>
  <c r="H41" i="6"/>
  <c r="G41" i="6"/>
  <c r="F41" i="6"/>
  <c r="E41" i="6"/>
  <c r="D41" i="6"/>
  <c r="C41" i="6"/>
  <c r="B41" i="6"/>
  <c r="T40" i="6"/>
  <c r="F40" i="11" s="1"/>
  <c r="S40" i="6"/>
  <c r="R40" i="6"/>
  <c r="Q40" i="6"/>
  <c r="P40" i="6"/>
  <c r="O40" i="6"/>
  <c r="N40" i="6"/>
  <c r="K40" i="6"/>
  <c r="J40" i="6"/>
  <c r="I40" i="6"/>
  <c r="H40" i="6"/>
  <c r="G40" i="6"/>
  <c r="F40" i="6"/>
  <c r="E40" i="6"/>
  <c r="D40" i="6"/>
  <c r="C40" i="6"/>
  <c r="B40" i="6"/>
  <c r="T39" i="6"/>
  <c r="F39" i="11" s="1"/>
  <c r="S39" i="6"/>
  <c r="R39" i="6"/>
  <c r="Q39" i="6"/>
  <c r="P39" i="6"/>
  <c r="O39" i="6"/>
  <c r="N39" i="6"/>
  <c r="K39" i="6"/>
  <c r="J39" i="6"/>
  <c r="B39" i="11" s="1"/>
  <c r="I39" i="6"/>
  <c r="H39" i="6"/>
  <c r="G39" i="6"/>
  <c r="F39" i="6"/>
  <c r="E39" i="6"/>
  <c r="D39" i="6"/>
  <c r="C39" i="6"/>
  <c r="B39" i="6"/>
  <c r="T38" i="6"/>
  <c r="F100" i="6" s="1"/>
  <c r="S38" i="6"/>
  <c r="R38" i="6"/>
  <c r="Q38" i="6"/>
  <c r="P38" i="6"/>
  <c r="O38" i="6"/>
  <c r="N38" i="6"/>
  <c r="K38" i="6"/>
  <c r="C38" i="11" s="1"/>
  <c r="J38" i="6"/>
  <c r="I38" i="6"/>
  <c r="H38" i="6"/>
  <c r="G38" i="6"/>
  <c r="F38" i="6"/>
  <c r="E38" i="6"/>
  <c r="D38" i="6"/>
  <c r="C38" i="6"/>
  <c r="B38" i="6"/>
  <c r="T37" i="6"/>
  <c r="F37" i="11" s="1"/>
  <c r="S37" i="6"/>
  <c r="R37" i="6"/>
  <c r="Q37" i="6"/>
  <c r="P37" i="6"/>
  <c r="O37" i="6"/>
  <c r="N37" i="6"/>
  <c r="K37" i="6"/>
  <c r="C37" i="11" s="1"/>
  <c r="J37" i="6"/>
  <c r="I37" i="6"/>
  <c r="H37" i="6"/>
  <c r="G37" i="6"/>
  <c r="F37" i="6"/>
  <c r="E37" i="6"/>
  <c r="D37" i="6"/>
  <c r="C37" i="6"/>
  <c r="B37" i="6"/>
  <c r="T36" i="6"/>
  <c r="F36" i="11" s="1"/>
  <c r="S36" i="6"/>
  <c r="R36" i="6"/>
  <c r="Q36" i="6"/>
  <c r="P36" i="6"/>
  <c r="O36" i="6"/>
  <c r="N36" i="6"/>
  <c r="L36" i="6" s="1"/>
  <c r="K36" i="6"/>
  <c r="J36" i="6"/>
  <c r="I36" i="6"/>
  <c r="H36" i="6"/>
  <c r="G36" i="6"/>
  <c r="F36" i="6"/>
  <c r="E36" i="6"/>
  <c r="D36" i="6"/>
  <c r="C36" i="6"/>
  <c r="B36" i="6"/>
  <c r="T35" i="6"/>
  <c r="F35" i="11" s="1"/>
  <c r="S35" i="6"/>
  <c r="R35" i="6"/>
  <c r="Q35" i="6"/>
  <c r="P35" i="6"/>
  <c r="D35" i="11" s="1"/>
  <c r="O35" i="6"/>
  <c r="M35" i="6" s="1"/>
  <c r="N35" i="6"/>
  <c r="K35" i="6"/>
  <c r="J35" i="6"/>
  <c r="I35" i="6"/>
  <c r="H35" i="6"/>
  <c r="G35" i="6"/>
  <c r="F35" i="6"/>
  <c r="E35" i="6"/>
  <c r="D35" i="6"/>
  <c r="C35" i="6"/>
  <c r="B35" i="6"/>
  <c r="T34" i="6"/>
  <c r="F34" i="11" s="1"/>
  <c r="S34" i="6"/>
  <c r="R34" i="6"/>
  <c r="Q34" i="6"/>
  <c r="E34" i="11" s="1"/>
  <c r="P34" i="6"/>
  <c r="D34" i="11" s="1"/>
  <c r="O34" i="6"/>
  <c r="N34" i="6"/>
  <c r="K34" i="6"/>
  <c r="J34" i="6"/>
  <c r="I34" i="6"/>
  <c r="H34" i="6"/>
  <c r="G34" i="6"/>
  <c r="F34" i="6"/>
  <c r="E34" i="6"/>
  <c r="D34" i="6"/>
  <c r="C34" i="6"/>
  <c r="B34" i="6"/>
  <c r="T33" i="6"/>
  <c r="F33" i="11" s="1"/>
  <c r="S33" i="6"/>
  <c r="R33" i="6"/>
  <c r="Q33" i="6"/>
  <c r="E33" i="11" s="1"/>
  <c r="P33" i="6"/>
  <c r="O33" i="6"/>
  <c r="N33" i="6"/>
  <c r="K33" i="6"/>
  <c r="J33" i="6"/>
  <c r="I33" i="6"/>
  <c r="H33" i="6"/>
  <c r="G33" i="6"/>
  <c r="F33" i="6"/>
  <c r="E33" i="6"/>
  <c r="D33" i="6"/>
  <c r="C33" i="6"/>
  <c r="B33" i="6"/>
  <c r="T32" i="6"/>
  <c r="F32" i="11" s="1"/>
  <c r="S32" i="6"/>
  <c r="R32" i="6"/>
  <c r="Q32" i="6"/>
  <c r="P32" i="6"/>
  <c r="D32" i="11" s="1"/>
  <c r="O32" i="6"/>
  <c r="N32" i="6"/>
  <c r="K32" i="6"/>
  <c r="J32" i="6"/>
  <c r="I32" i="6"/>
  <c r="H32" i="6"/>
  <c r="G32" i="6"/>
  <c r="F32" i="6"/>
  <c r="E32" i="6"/>
  <c r="D32" i="6"/>
  <c r="C32" i="6"/>
  <c r="B32" i="6"/>
  <c r="T31" i="6"/>
  <c r="F31" i="11" s="1"/>
  <c r="S31" i="6"/>
  <c r="R31" i="6"/>
  <c r="Q31" i="6"/>
  <c r="E31" i="11" s="1"/>
  <c r="P31" i="6"/>
  <c r="O31" i="6"/>
  <c r="N31" i="6"/>
  <c r="K31" i="6"/>
  <c r="J31" i="6"/>
  <c r="B31" i="11" s="1"/>
  <c r="I31" i="6"/>
  <c r="H31" i="6"/>
  <c r="G31" i="6"/>
  <c r="F31" i="6"/>
  <c r="E31" i="6"/>
  <c r="D31" i="6"/>
  <c r="C31" i="6"/>
  <c r="B31" i="6"/>
  <c r="T30" i="6"/>
  <c r="S30" i="6"/>
  <c r="R30" i="6"/>
  <c r="E99" i="6" s="1"/>
  <c r="Q30" i="6"/>
  <c r="P30" i="6"/>
  <c r="O30" i="6"/>
  <c r="N30" i="6"/>
  <c r="K30" i="6"/>
  <c r="C30" i="11" s="1"/>
  <c r="J30" i="6"/>
  <c r="I30" i="6"/>
  <c r="H30" i="6"/>
  <c r="G30" i="6"/>
  <c r="F30" i="6"/>
  <c r="E30" i="6"/>
  <c r="D30" i="6"/>
  <c r="C30" i="6"/>
  <c r="B30" i="6"/>
  <c r="T29" i="6"/>
  <c r="F29" i="11" s="1"/>
  <c r="S29" i="6"/>
  <c r="R29" i="6"/>
  <c r="Q29" i="6"/>
  <c r="P29" i="6"/>
  <c r="O29" i="6"/>
  <c r="N29" i="6"/>
  <c r="K29" i="6"/>
  <c r="C29" i="11" s="1"/>
  <c r="J29" i="6"/>
  <c r="I29" i="6"/>
  <c r="H29" i="6"/>
  <c r="G29" i="6"/>
  <c r="F29" i="6"/>
  <c r="E29" i="6"/>
  <c r="D29" i="6"/>
  <c r="C29" i="6"/>
  <c r="B29" i="6"/>
  <c r="T28" i="6"/>
  <c r="F28" i="11" s="1"/>
  <c r="S28" i="6"/>
  <c r="R28" i="6"/>
  <c r="Q28" i="6"/>
  <c r="P28" i="6"/>
  <c r="O28" i="6"/>
  <c r="N28" i="6"/>
  <c r="L28" i="6" s="1"/>
  <c r="K28" i="6"/>
  <c r="C28" i="11" s="1"/>
  <c r="J28" i="6"/>
  <c r="B28" i="11" s="1"/>
  <c r="I28" i="6"/>
  <c r="H28" i="6"/>
  <c r="G28" i="6"/>
  <c r="F28" i="6"/>
  <c r="E28" i="6"/>
  <c r="D28" i="6"/>
  <c r="C28" i="6"/>
  <c r="B28" i="6"/>
  <c r="T27" i="6"/>
  <c r="F27" i="11" s="1"/>
  <c r="S27" i="6"/>
  <c r="R27" i="6"/>
  <c r="Q27" i="6"/>
  <c r="P27" i="6"/>
  <c r="D27" i="11" s="1"/>
  <c r="O27" i="6"/>
  <c r="M27" i="6" s="1"/>
  <c r="N27" i="6"/>
  <c r="L27" i="6" s="1"/>
  <c r="K27" i="6"/>
  <c r="C27" i="11" s="1"/>
  <c r="J27" i="6"/>
  <c r="I27" i="6"/>
  <c r="H27" i="6"/>
  <c r="G27" i="6"/>
  <c r="F27" i="6"/>
  <c r="E27" i="6"/>
  <c r="D27" i="6"/>
  <c r="C27" i="6"/>
  <c r="B27" i="6"/>
  <c r="T26" i="6"/>
  <c r="F26" i="11" s="1"/>
  <c r="S26" i="6"/>
  <c r="R26" i="6"/>
  <c r="Q26" i="6"/>
  <c r="E26" i="11" s="1"/>
  <c r="P26" i="6"/>
  <c r="D26" i="11" s="1"/>
  <c r="O26" i="6"/>
  <c r="N26" i="6"/>
  <c r="K26" i="6"/>
  <c r="J26" i="6"/>
  <c r="I26" i="6"/>
  <c r="H26" i="6"/>
  <c r="G26" i="6"/>
  <c r="F26" i="6"/>
  <c r="E26" i="6"/>
  <c r="D26" i="6"/>
  <c r="C26" i="6"/>
  <c r="B26" i="6"/>
  <c r="T25" i="6"/>
  <c r="F25" i="11" s="1"/>
  <c r="S25" i="6"/>
  <c r="R25" i="6"/>
  <c r="Q25" i="6"/>
  <c r="E25" i="11" s="1"/>
  <c r="P25" i="6"/>
  <c r="O25" i="6"/>
  <c r="N25" i="6"/>
  <c r="K25" i="6"/>
  <c r="J25" i="6"/>
  <c r="I25" i="6"/>
  <c r="H25" i="6"/>
  <c r="G25" i="6"/>
  <c r="F25" i="6"/>
  <c r="E25" i="6"/>
  <c r="D25" i="6"/>
  <c r="C25" i="6"/>
  <c r="B25" i="6"/>
  <c r="T24" i="6"/>
  <c r="F24" i="11" s="1"/>
  <c r="S24" i="6"/>
  <c r="R24" i="6"/>
  <c r="Q24" i="6"/>
  <c r="P24" i="6"/>
  <c r="D24" i="11" s="1"/>
  <c r="O24" i="6"/>
  <c r="N24" i="6"/>
  <c r="K24" i="6"/>
  <c r="J24" i="6"/>
  <c r="I24" i="6"/>
  <c r="H24" i="6"/>
  <c r="G24" i="6"/>
  <c r="F24" i="6"/>
  <c r="E24" i="6"/>
  <c r="D24" i="6"/>
  <c r="C24" i="6"/>
  <c r="B24" i="6"/>
  <c r="T23" i="6"/>
  <c r="F23" i="11" s="1"/>
  <c r="S23" i="6"/>
  <c r="R23" i="6"/>
  <c r="Q23" i="6"/>
  <c r="E23" i="11" s="1"/>
  <c r="P23" i="6"/>
  <c r="O23" i="6"/>
  <c r="N23" i="6"/>
  <c r="K23" i="6"/>
  <c r="J23" i="6"/>
  <c r="B23" i="11" s="1"/>
  <c r="I23" i="6"/>
  <c r="H23" i="6"/>
  <c r="G23" i="6"/>
  <c r="F23" i="6"/>
  <c r="E23" i="6"/>
  <c r="D23" i="6"/>
  <c r="C23" i="6"/>
  <c r="B23" i="6"/>
  <c r="T22" i="6"/>
  <c r="F22" i="11" s="1"/>
  <c r="S22" i="6"/>
  <c r="R22" i="6"/>
  <c r="Q22" i="6"/>
  <c r="P22" i="6"/>
  <c r="O22" i="6"/>
  <c r="N22" i="6"/>
  <c r="K22" i="6"/>
  <c r="C22" i="11" s="1"/>
  <c r="J22" i="6"/>
  <c r="B22" i="11" s="1"/>
  <c r="I22" i="6"/>
  <c r="H22" i="6"/>
  <c r="G22" i="6"/>
  <c r="F22" i="6"/>
  <c r="E22" i="6"/>
  <c r="D22" i="6"/>
  <c r="C22" i="6"/>
  <c r="B22" i="6"/>
  <c r="T21" i="6"/>
  <c r="F21" i="11" s="1"/>
  <c r="S21" i="6"/>
  <c r="R21" i="6"/>
  <c r="Q21" i="6"/>
  <c r="P21" i="6"/>
  <c r="O21" i="6"/>
  <c r="N21" i="6"/>
  <c r="K21" i="6"/>
  <c r="C21" i="11" s="1"/>
  <c r="J21" i="6"/>
  <c r="B21" i="11" s="1"/>
  <c r="I21" i="6"/>
  <c r="H21" i="6"/>
  <c r="G21" i="6"/>
  <c r="F21" i="6"/>
  <c r="E21" i="6"/>
  <c r="D21" i="6"/>
  <c r="C21" i="6"/>
  <c r="B21" i="6"/>
  <c r="T20" i="6"/>
  <c r="F20" i="11" s="1"/>
  <c r="S20" i="6"/>
  <c r="R20" i="6"/>
  <c r="Q20" i="6"/>
  <c r="P20" i="6"/>
  <c r="O20" i="6"/>
  <c r="N20" i="6"/>
  <c r="K20" i="6"/>
  <c r="C20" i="11" s="1"/>
  <c r="J20" i="6"/>
  <c r="B20" i="11" s="1"/>
  <c r="I20" i="6"/>
  <c r="H20" i="6"/>
  <c r="G20" i="6"/>
  <c r="F20" i="6"/>
  <c r="E20" i="6"/>
  <c r="D20" i="6"/>
  <c r="C20" i="6"/>
  <c r="B20" i="6"/>
  <c r="T19" i="6"/>
  <c r="F19" i="11" s="1"/>
  <c r="S19" i="6"/>
  <c r="R19" i="6"/>
  <c r="Q19" i="6"/>
  <c r="P19" i="6"/>
  <c r="D19" i="11" s="1"/>
  <c r="O19" i="6"/>
  <c r="N19" i="6"/>
  <c r="K19" i="6"/>
  <c r="C19" i="11" s="1"/>
  <c r="J19" i="6"/>
  <c r="I19" i="6"/>
  <c r="H19" i="6"/>
  <c r="G19" i="6"/>
  <c r="F19" i="6"/>
  <c r="E19" i="6"/>
  <c r="D19" i="6"/>
  <c r="C19" i="6"/>
  <c r="B19" i="6"/>
  <c r="T18" i="6"/>
  <c r="F18" i="11" s="1"/>
  <c r="S18" i="6"/>
  <c r="R18" i="6"/>
  <c r="Q18" i="6"/>
  <c r="E18" i="11" s="1"/>
  <c r="P18" i="6"/>
  <c r="O18" i="6"/>
  <c r="N18" i="6"/>
  <c r="C98" i="6" s="1"/>
  <c r="K18" i="6"/>
  <c r="J18" i="6"/>
  <c r="I18" i="6"/>
  <c r="H18" i="6"/>
  <c r="G18" i="6"/>
  <c r="F18" i="6"/>
  <c r="E18" i="6"/>
  <c r="D18" i="6"/>
  <c r="C18" i="6"/>
  <c r="B18" i="6"/>
  <c r="T17" i="6"/>
  <c r="F17" i="11" s="1"/>
  <c r="S17" i="6"/>
  <c r="R17" i="6"/>
  <c r="Q17" i="6"/>
  <c r="E17" i="11" s="1"/>
  <c r="P17" i="6"/>
  <c r="D17" i="11" s="1"/>
  <c r="O17" i="6"/>
  <c r="N17" i="6"/>
  <c r="K17" i="6"/>
  <c r="J17" i="6"/>
  <c r="I17" i="6"/>
  <c r="H17" i="6"/>
  <c r="G17" i="6"/>
  <c r="F17" i="6"/>
  <c r="E17" i="6"/>
  <c r="D17" i="6"/>
  <c r="C17" i="6"/>
  <c r="B17" i="6"/>
  <c r="T16" i="6"/>
  <c r="F16" i="11" s="1"/>
  <c r="S16" i="6"/>
  <c r="R16" i="6"/>
  <c r="Q16" i="6"/>
  <c r="E16" i="11" s="1"/>
  <c r="P16" i="6"/>
  <c r="D16" i="11" s="1"/>
  <c r="O16" i="6"/>
  <c r="N16" i="6"/>
  <c r="K16" i="6"/>
  <c r="J16" i="6"/>
  <c r="B16" i="11" s="1"/>
  <c r="I16" i="6"/>
  <c r="H16" i="6"/>
  <c r="G16" i="6"/>
  <c r="F16" i="6"/>
  <c r="E16" i="6"/>
  <c r="D16" i="6"/>
  <c r="C16" i="6"/>
  <c r="B16" i="6"/>
  <c r="T15" i="6"/>
  <c r="F15" i="11" s="1"/>
  <c r="S15" i="6"/>
  <c r="R15" i="6"/>
  <c r="Q15" i="6"/>
  <c r="E15" i="11" s="1"/>
  <c r="P15" i="6"/>
  <c r="O15" i="6"/>
  <c r="N15" i="6"/>
  <c r="K15" i="6"/>
  <c r="C15" i="11" s="1"/>
  <c r="J15" i="6"/>
  <c r="B15" i="11" s="1"/>
  <c r="I15" i="6"/>
  <c r="H15" i="6"/>
  <c r="G15" i="6"/>
  <c r="F15" i="6"/>
  <c r="E15" i="6"/>
  <c r="D15" i="6"/>
  <c r="C15" i="6"/>
  <c r="B15" i="6"/>
  <c r="T14" i="6"/>
  <c r="S14" i="6"/>
  <c r="R14" i="6"/>
  <c r="Q14" i="6"/>
  <c r="P14" i="6"/>
  <c r="O14" i="6"/>
  <c r="N14" i="6"/>
  <c r="K14" i="6"/>
  <c r="C14" i="11" s="1"/>
  <c r="J14" i="6"/>
  <c r="B14" i="11" s="1"/>
  <c r="I14" i="6"/>
  <c r="H14" i="6"/>
  <c r="G14" i="6"/>
  <c r="F14" i="6"/>
  <c r="E14" i="6"/>
  <c r="D14" i="6"/>
  <c r="C14" i="6"/>
  <c r="B14" i="6"/>
  <c r="T13" i="6"/>
  <c r="F13" i="11" s="1"/>
  <c r="S13" i="6"/>
  <c r="R13" i="6"/>
  <c r="Q13" i="6"/>
  <c r="P13" i="6"/>
  <c r="O13" i="6"/>
  <c r="N13" i="6"/>
  <c r="K13" i="6"/>
  <c r="C13" i="11" s="1"/>
  <c r="J13" i="6"/>
  <c r="B13" i="11" s="1"/>
  <c r="I13" i="6"/>
  <c r="H13" i="6"/>
  <c r="G13" i="6"/>
  <c r="F13" i="6"/>
  <c r="E13" i="6"/>
  <c r="D13" i="6"/>
  <c r="C13" i="6"/>
  <c r="B13" i="6"/>
  <c r="T12" i="6"/>
  <c r="F12" i="11" s="1"/>
  <c r="S12" i="6"/>
  <c r="R12" i="6"/>
  <c r="Q12" i="6"/>
  <c r="P12" i="6"/>
  <c r="D12" i="11" s="1"/>
  <c r="O12" i="6"/>
  <c r="M12" i="6" s="1"/>
  <c r="N12" i="6"/>
  <c r="K12" i="6"/>
  <c r="C12" i="11" s="1"/>
  <c r="J12" i="6"/>
  <c r="B12" i="11" s="1"/>
  <c r="I12" i="6"/>
  <c r="H12" i="6"/>
  <c r="G12" i="6"/>
  <c r="F12" i="6"/>
  <c r="E12" i="6"/>
  <c r="D12" i="6"/>
  <c r="C12" i="6"/>
  <c r="B12" i="6"/>
  <c r="T11" i="6"/>
  <c r="F11" i="11" s="1"/>
  <c r="S11" i="6"/>
  <c r="R11" i="6"/>
  <c r="Q11" i="6"/>
  <c r="E11" i="11" s="1"/>
  <c r="P11" i="6"/>
  <c r="D11" i="11" s="1"/>
  <c r="O11" i="6"/>
  <c r="N11" i="6"/>
  <c r="K11" i="6"/>
  <c r="C11" i="11" s="1"/>
  <c r="J11" i="6"/>
  <c r="I11" i="6"/>
  <c r="H11" i="6"/>
  <c r="G11" i="6"/>
  <c r="F11" i="6"/>
  <c r="E11" i="6"/>
  <c r="D11" i="6"/>
  <c r="C11" i="6"/>
  <c r="B11" i="6"/>
  <c r="T10" i="6"/>
  <c r="F10" i="11" s="1"/>
  <c r="S10" i="6"/>
  <c r="R10" i="6"/>
  <c r="Q10" i="6"/>
  <c r="E10" i="11" s="1"/>
  <c r="P10" i="6"/>
  <c r="D10" i="11" s="1"/>
  <c r="O10" i="6"/>
  <c r="M10" i="6" s="1"/>
  <c r="N10" i="6"/>
  <c r="K10" i="6"/>
  <c r="J10" i="6"/>
  <c r="I10" i="6"/>
  <c r="H10" i="6"/>
  <c r="G10" i="6"/>
  <c r="F10" i="6"/>
  <c r="E10" i="6"/>
  <c r="D10" i="6"/>
  <c r="C10" i="6"/>
  <c r="B10" i="6"/>
  <c r="T9" i="6"/>
  <c r="F9" i="11" s="1"/>
  <c r="S9" i="6"/>
  <c r="R9" i="6"/>
  <c r="Q9" i="6"/>
  <c r="E9" i="11" s="1"/>
  <c r="P9" i="6"/>
  <c r="D9" i="11" s="1"/>
  <c r="O9" i="6"/>
  <c r="N9" i="6"/>
  <c r="K9" i="6"/>
  <c r="J9" i="6"/>
  <c r="I9" i="6"/>
  <c r="H9" i="6"/>
  <c r="G9" i="6"/>
  <c r="F9" i="6"/>
  <c r="E9" i="6"/>
  <c r="D9" i="6"/>
  <c r="C9" i="6"/>
  <c r="B9" i="6"/>
  <c r="T8" i="6"/>
  <c r="F8" i="11" s="1"/>
  <c r="S8" i="6"/>
  <c r="R8" i="6"/>
  <c r="Q8" i="6"/>
  <c r="E8" i="11" s="1"/>
  <c r="P8" i="6"/>
  <c r="D8" i="11" s="1"/>
  <c r="O8" i="6"/>
  <c r="N8" i="6"/>
  <c r="K8" i="6"/>
  <c r="J8" i="6"/>
  <c r="I8" i="6"/>
  <c r="H8" i="6"/>
  <c r="G8" i="6"/>
  <c r="F8" i="6"/>
  <c r="E8" i="6"/>
  <c r="D8" i="6"/>
  <c r="C8" i="6"/>
  <c r="B8" i="6"/>
  <c r="T7" i="6"/>
  <c r="F7" i="11" s="1"/>
  <c r="S7" i="6"/>
  <c r="R7" i="6"/>
  <c r="Q7" i="6"/>
  <c r="E7" i="11" s="1"/>
  <c r="P7" i="6"/>
  <c r="O7" i="6"/>
  <c r="N7" i="6"/>
  <c r="K7" i="6"/>
  <c r="J7" i="6"/>
  <c r="B7" i="11" s="1"/>
  <c r="I7" i="6"/>
  <c r="H7" i="6"/>
  <c r="G7" i="6"/>
  <c r="F7" i="6"/>
  <c r="E7" i="6"/>
  <c r="D7" i="6"/>
  <c r="C7" i="6"/>
  <c r="B7" i="6"/>
  <c r="T6" i="6"/>
  <c r="F6" i="11" s="1"/>
  <c r="S6" i="6"/>
  <c r="R6" i="6"/>
  <c r="Q6" i="6"/>
  <c r="P6" i="6"/>
  <c r="O6" i="6"/>
  <c r="N6" i="6"/>
  <c r="K6" i="6"/>
  <c r="C6" i="11" s="1"/>
  <c r="J6" i="6"/>
  <c r="B6" i="11" s="1"/>
  <c r="I6" i="6"/>
  <c r="H6" i="6"/>
  <c r="G6" i="6"/>
  <c r="F6" i="6"/>
  <c r="E6" i="6"/>
  <c r="D6" i="6"/>
  <c r="C6" i="6"/>
  <c r="B6" i="6"/>
  <c r="T5" i="6"/>
  <c r="F5" i="11" s="1"/>
  <c r="S5" i="6"/>
  <c r="R5" i="6"/>
  <c r="Q5" i="6"/>
  <c r="P5" i="6"/>
  <c r="O5" i="6"/>
  <c r="N5" i="6"/>
  <c r="L5" i="6" s="1"/>
  <c r="K5" i="6"/>
  <c r="C5" i="11" s="1"/>
  <c r="J5" i="6"/>
  <c r="B5" i="11" s="1"/>
  <c r="I5" i="6"/>
  <c r="H5" i="6"/>
  <c r="G5" i="6"/>
  <c r="F5" i="6"/>
  <c r="E5" i="6"/>
  <c r="D5" i="6"/>
  <c r="C5" i="6"/>
  <c r="B5" i="6"/>
  <c r="T4" i="6"/>
  <c r="F4" i="11" s="1"/>
  <c r="S4" i="6"/>
  <c r="R4" i="6"/>
  <c r="Q4" i="6"/>
  <c r="P4" i="6"/>
  <c r="O4" i="6"/>
  <c r="M4" i="6" s="1"/>
  <c r="N4" i="6"/>
  <c r="K4" i="6"/>
  <c r="J4" i="6"/>
  <c r="B4" i="11" s="1"/>
  <c r="I4" i="6"/>
  <c r="H4" i="6"/>
  <c r="G4" i="6"/>
  <c r="F4" i="6"/>
  <c r="E4" i="6"/>
  <c r="D4" i="6"/>
  <c r="C4" i="6"/>
  <c r="B4" i="6"/>
  <c r="T3" i="6"/>
  <c r="F3" i="11" s="1"/>
  <c r="S3" i="6"/>
  <c r="R3" i="6"/>
  <c r="Q3" i="6"/>
  <c r="E3" i="11" s="1"/>
  <c r="P3" i="6"/>
  <c r="D3" i="11" s="1"/>
  <c r="O3" i="6"/>
  <c r="N3" i="6"/>
  <c r="K3" i="6"/>
  <c r="C3" i="11" s="1"/>
  <c r="J3" i="6"/>
  <c r="I3" i="6"/>
  <c r="H3" i="6"/>
  <c r="G3" i="6"/>
  <c r="F3" i="6"/>
  <c r="E3" i="6"/>
  <c r="D3" i="6"/>
  <c r="C3" i="6"/>
  <c r="B3" i="6"/>
  <c r="T2" i="6"/>
  <c r="S2" i="6"/>
  <c r="R2" i="6"/>
  <c r="Q2" i="6"/>
  <c r="E2" i="11" s="1"/>
  <c r="P2" i="6"/>
  <c r="O2" i="6"/>
  <c r="N2" i="6"/>
  <c r="C97" i="6" s="1"/>
  <c r="K2" i="6"/>
  <c r="J2" i="6"/>
  <c r="I2" i="6"/>
  <c r="H2" i="6"/>
  <c r="G2" i="6"/>
  <c r="F2" i="6"/>
  <c r="E2" i="6"/>
  <c r="D2" i="6"/>
  <c r="C2" i="6"/>
  <c r="B2" i="6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M43" i="8"/>
  <c r="L43" i="8"/>
  <c r="M42" i="8"/>
  <c r="L42" i="8"/>
  <c r="M41" i="8"/>
  <c r="L41" i="8"/>
  <c r="M40" i="8"/>
  <c r="L40" i="8"/>
  <c r="M39" i="8"/>
  <c r="L39" i="8"/>
  <c r="M38" i="8"/>
  <c r="L38" i="8"/>
  <c r="M37" i="8"/>
  <c r="L37" i="8"/>
  <c r="M36" i="8"/>
  <c r="L36" i="8"/>
  <c r="M35" i="8"/>
  <c r="L35" i="8"/>
  <c r="M34" i="8"/>
  <c r="L34" i="8"/>
  <c r="M33" i="8"/>
  <c r="L33" i="8"/>
  <c r="M32" i="8"/>
  <c r="L32" i="8"/>
  <c r="M31" i="8"/>
  <c r="L31" i="8"/>
  <c r="M30" i="8"/>
  <c r="L30" i="8"/>
  <c r="M29" i="8"/>
  <c r="L29" i="8"/>
  <c r="M28" i="8"/>
  <c r="L28" i="8"/>
  <c r="M27" i="8"/>
  <c r="L27" i="8"/>
  <c r="M26" i="8"/>
  <c r="L26" i="8"/>
  <c r="M25" i="8"/>
  <c r="L25" i="8"/>
  <c r="M24" i="8"/>
  <c r="L24" i="8"/>
  <c r="M23" i="8"/>
  <c r="L23" i="8"/>
  <c r="M22" i="8"/>
  <c r="L22" i="8"/>
  <c r="M21" i="8"/>
  <c r="L21" i="8"/>
  <c r="M20" i="8"/>
  <c r="L20" i="8"/>
  <c r="M19" i="8"/>
  <c r="L19" i="8"/>
  <c r="M18" i="8"/>
  <c r="L18" i="8"/>
  <c r="M17" i="8"/>
  <c r="L17" i="8"/>
  <c r="M16" i="8"/>
  <c r="L16" i="8"/>
  <c r="M15" i="8"/>
  <c r="L15" i="8"/>
  <c r="M14" i="8"/>
  <c r="L14" i="8"/>
  <c r="M13" i="8"/>
  <c r="L13" i="8"/>
  <c r="M12" i="8"/>
  <c r="L12" i="8"/>
  <c r="M11" i="8"/>
  <c r="L11" i="8"/>
  <c r="M10" i="8"/>
  <c r="L10" i="8"/>
  <c r="M9" i="8"/>
  <c r="L9" i="8"/>
  <c r="M8" i="8"/>
  <c r="L8" i="8"/>
  <c r="M7" i="8"/>
  <c r="L7" i="8"/>
  <c r="M6" i="8"/>
  <c r="L6" i="8"/>
  <c r="M5" i="8"/>
  <c r="L5" i="8"/>
  <c r="M4" i="8"/>
  <c r="L4" i="8"/>
  <c r="M3" i="8"/>
  <c r="L3" i="8"/>
  <c r="M2" i="8"/>
  <c r="L2" i="8"/>
  <c r="E59" i="6" l="1"/>
  <c r="F14" i="10"/>
  <c r="E67" i="6"/>
  <c r="F22" i="10"/>
  <c r="D69" i="6"/>
  <c r="E24" i="10"/>
  <c r="B73" i="6"/>
  <c r="C28" i="10"/>
  <c r="E75" i="6"/>
  <c r="F30" i="10"/>
  <c r="D77" i="6"/>
  <c r="E32" i="10"/>
  <c r="C79" i="6"/>
  <c r="D34" i="10"/>
  <c r="C35" i="11"/>
  <c r="B81" i="6"/>
  <c r="C36" i="10"/>
  <c r="B36" i="11"/>
  <c r="E83" i="6"/>
  <c r="F38" i="10"/>
  <c r="E100" i="6"/>
  <c r="E39" i="11"/>
  <c r="D85" i="6"/>
  <c r="E40" i="10"/>
  <c r="C87" i="6"/>
  <c r="D42" i="10"/>
  <c r="C44" i="10"/>
  <c r="B44" i="10" s="1"/>
  <c r="E51" i="6"/>
  <c r="F6" i="10"/>
  <c r="C63" i="6"/>
  <c r="D18" i="10"/>
  <c r="E68" i="6"/>
  <c r="F23" i="10"/>
  <c r="D70" i="6"/>
  <c r="E25" i="10"/>
  <c r="C72" i="6"/>
  <c r="D27" i="10"/>
  <c r="B74" i="6"/>
  <c r="C29" i="10"/>
  <c r="B29" i="11"/>
  <c r="E76" i="6"/>
  <c r="F31" i="10"/>
  <c r="D78" i="6"/>
  <c r="E33" i="10"/>
  <c r="C80" i="6"/>
  <c r="D35" i="10"/>
  <c r="B82" i="6"/>
  <c r="C37" i="10"/>
  <c r="E84" i="6"/>
  <c r="F39" i="10"/>
  <c r="D86" i="6"/>
  <c r="E41" i="10"/>
  <c r="C88" i="6"/>
  <c r="D43" i="10"/>
  <c r="C71" i="6"/>
  <c r="D26" i="10"/>
  <c r="C81" i="6"/>
  <c r="D36" i="10"/>
  <c r="B83" i="6"/>
  <c r="C38" i="10"/>
  <c r="B38" i="11"/>
  <c r="B100" i="6"/>
  <c r="E85" i="6"/>
  <c r="F40" i="10"/>
  <c r="D87" i="6"/>
  <c r="E42" i="10"/>
  <c r="D55" i="6"/>
  <c r="E10" i="10"/>
  <c r="D71" i="6"/>
  <c r="E26" i="10"/>
  <c r="B75" i="6"/>
  <c r="C30" i="10"/>
  <c r="B52" i="6"/>
  <c r="C7" i="10"/>
  <c r="C58" i="6"/>
  <c r="D13" i="10"/>
  <c r="B68" i="6"/>
  <c r="C23" i="10"/>
  <c r="E70" i="6"/>
  <c r="F25" i="10"/>
  <c r="D72" i="6"/>
  <c r="E27" i="10"/>
  <c r="E78" i="6"/>
  <c r="F33" i="10"/>
  <c r="D80" i="6"/>
  <c r="E35" i="10"/>
  <c r="C82" i="6"/>
  <c r="D37" i="10"/>
  <c r="B84" i="6"/>
  <c r="C39" i="10"/>
  <c r="E86" i="6"/>
  <c r="F41" i="10"/>
  <c r="D88" i="6"/>
  <c r="E43" i="10"/>
  <c r="M97" i="8"/>
  <c r="F53" i="9" s="1"/>
  <c r="F54" i="9" s="1"/>
  <c r="I93" i="8"/>
  <c r="K87" i="8"/>
  <c r="D53" i="6"/>
  <c r="E8" i="10"/>
  <c r="C48" i="6"/>
  <c r="D3" i="10"/>
  <c r="B50" i="6"/>
  <c r="C5" i="10"/>
  <c r="E52" i="6"/>
  <c r="F7" i="10"/>
  <c r="C64" i="6"/>
  <c r="D19" i="10"/>
  <c r="B66" i="6"/>
  <c r="C21" i="10"/>
  <c r="D47" i="6"/>
  <c r="E2" i="10"/>
  <c r="D2" i="11"/>
  <c r="D97" i="6"/>
  <c r="C49" i="6"/>
  <c r="D4" i="10"/>
  <c r="E53" i="6"/>
  <c r="F8" i="10"/>
  <c r="D63" i="6"/>
  <c r="E18" i="10"/>
  <c r="E69" i="6"/>
  <c r="F24" i="10"/>
  <c r="D79" i="6"/>
  <c r="F79" i="6" s="1"/>
  <c r="E34" i="10"/>
  <c r="B60" i="6"/>
  <c r="C15" i="10"/>
  <c r="C66" i="6"/>
  <c r="D21" i="10"/>
  <c r="D49" i="6"/>
  <c r="E4" i="10"/>
  <c r="C51" i="6"/>
  <c r="D6" i="10"/>
  <c r="B53" i="6"/>
  <c r="C8" i="10"/>
  <c r="E55" i="6"/>
  <c r="F10" i="10"/>
  <c r="D57" i="6"/>
  <c r="E12" i="10"/>
  <c r="C59" i="6"/>
  <c r="D14" i="10"/>
  <c r="B61" i="6"/>
  <c r="C16" i="10"/>
  <c r="E63" i="6"/>
  <c r="F18" i="10"/>
  <c r="E98" i="6"/>
  <c r="D65" i="6"/>
  <c r="E20" i="10"/>
  <c r="C67" i="6"/>
  <c r="D22" i="10"/>
  <c r="B69" i="6"/>
  <c r="C24" i="10"/>
  <c r="E71" i="6"/>
  <c r="F26" i="10"/>
  <c r="D73" i="6"/>
  <c r="E28" i="10"/>
  <c r="C75" i="6"/>
  <c r="D30" i="10"/>
  <c r="C99" i="6"/>
  <c r="B77" i="6"/>
  <c r="C32" i="10"/>
  <c r="E79" i="6"/>
  <c r="F34" i="10"/>
  <c r="D81" i="6"/>
  <c r="E36" i="10"/>
  <c r="C83" i="6"/>
  <c r="D38" i="10"/>
  <c r="C100" i="6"/>
  <c r="B85" i="6"/>
  <c r="F85" i="6" s="1"/>
  <c r="C40" i="10"/>
  <c r="E87" i="6"/>
  <c r="F42" i="10"/>
  <c r="D61" i="6"/>
  <c r="E16" i="10"/>
  <c r="B65" i="6"/>
  <c r="C20" i="10"/>
  <c r="E60" i="6"/>
  <c r="F15" i="10"/>
  <c r="D62" i="6"/>
  <c r="E17" i="10"/>
  <c r="B30" i="11"/>
  <c r="B99" i="6"/>
  <c r="F30" i="11"/>
  <c r="F99" i="6"/>
  <c r="E77" i="6"/>
  <c r="F32" i="10"/>
  <c r="E62" i="6"/>
  <c r="F17" i="10"/>
  <c r="D64" i="6"/>
  <c r="E19" i="10"/>
  <c r="C74" i="6"/>
  <c r="D29" i="10"/>
  <c r="B76" i="6"/>
  <c r="C31" i="10"/>
  <c r="E47" i="6"/>
  <c r="F2" i="10"/>
  <c r="E97" i="6"/>
  <c r="E48" i="6"/>
  <c r="F3" i="10"/>
  <c r="D50" i="6"/>
  <c r="E5" i="10"/>
  <c r="C52" i="6"/>
  <c r="F52" i="6" s="1"/>
  <c r="D7" i="10"/>
  <c r="B54" i="6"/>
  <c r="C9" i="10"/>
  <c r="E56" i="6"/>
  <c r="F11" i="10"/>
  <c r="D58" i="6"/>
  <c r="E13" i="10"/>
  <c r="C60" i="6"/>
  <c r="D15" i="10"/>
  <c r="B62" i="6"/>
  <c r="C17" i="10"/>
  <c r="E64" i="6"/>
  <c r="F19" i="10"/>
  <c r="D66" i="6"/>
  <c r="E21" i="10"/>
  <c r="C68" i="6"/>
  <c r="D23" i="10"/>
  <c r="B70" i="6"/>
  <c r="C25" i="10"/>
  <c r="E72" i="6"/>
  <c r="F27" i="10"/>
  <c r="D74" i="6"/>
  <c r="E29" i="10"/>
  <c r="C76" i="6"/>
  <c r="D31" i="10"/>
  <c r="B78" i="6"/>
  <c r="C33" i="10"/>
  <c r="E80" i="6"/>
  <c r="F35" i="10"/>
  <c r="D82" i="6"/>
  <c r="E37" i="10"/>
  <c r="C84" i="6"/>
  <c r="D39" i="10"/>
  <c r="B86" i="6"/>
  <c r="C41" i="10"/>
  <c r="E88" i="6"/>
  <c r="F43" i="10"/>
  <c r="L47" i="8"/>
  <c r="K49" i="8"/>
  <c r="K91" i="8" s="1"/>
  <c r="C51" i="8"/>
  <c r="J51" i="8"/>
  <c r="I53" i="8"/>
  <c r="L55" i="8"/>
  <c r="K57" i="8"/>
  <c r="E63" i="8"/>
  <c r="L63" i="8"/>
  <c r="K65" i="8"/>
  <c r="K92" i="8" s="1"/>
  <c r="J67" i="8"/>
  <c r="I69" i="8"/>
  <c r="I97" i="8" s="1"/>
  <c r="B53" i="9" s="1"/>
  <c r="B54" i="9" s="1"/>
  <c r="L71" i="8"/>
  <c r="L97" i="8" s="1"/>
  <c r="E53" i="9" s="1"/>
  <c r="E54" i="9" s="1"/>
  <c r="K73" i="8"/>
  <c r="J75" i="8"/>
  <c r="I77" i="8"/>
  <c r="L79" i="8"/>
  <c r="K81" i="8"/>
  <c r="J83" i="8"/>
  <c r="I85" i="8"/>
  <c r="I94" i="8" s="1"/>
  <c r="L87" i="8"/>
  <c r="C47" i="6"/>
  <c r="D2" i="10"/>
  <c r="B49" i="6"/>
  <c r="C4" i="10"/>
  <c r="B4" i="10" s="1"/>
  <c r="C55" i="6"/>
  <c r="D10" i="10"/>
  <c r="D54" i="6"/>
  <c r="E9" i="10"/>
  <c r="C56" i="6"/>
  <c r="D11" i="10"/>
  <c r="B58" i="6"/>
  <c r="C13" i="10"/>
  <c r="B51" i="6"/>
  <c r="F51" i="6" s="1"/>
  <c r="C6" i="10"/>
  <c r="C57" i="6"/>
  <c r="D12" i="10"/>
  <c r="F14" i="11"/>
  <c r="F98" i="6"/>
  <c r="E61" i="6"/>
  <c r="F16" i="10"/>
  <c r="C65" i="6"/>
  <c r="D20" i="10"/>
  <c r="C73" i="6"/>
  <c r="D28" i="10"/>
  <c r="D48" i="6"/>
  <c r="E3" i="10"/>
  <c r="C50" i="6"/>
  <c r="D5" i="10"/>
  <c r="E54" i="6"/>
  <c r="F9" i="10"/>
  <c r="D59" i="6"/>
  <c r="E14" i="10"/>
  <c r="B14" i="10" s="1"/>
  <c r="E73" i="6"/>
  <c r="F28" i="10"/>
  <c r="D99" i="6"/>
  <c r="C77" i="6"/>
  <c r="D32" i="10"/>
  <c r="B79" i="6"/>
  <c r="C34" i="10"/>
  <c r="B34" i="10" s="1"/>
  <c r="E81" i="6"/>
  <c r="F36" i="10"/>
  <c r="E37" i="11"/>
  <c r="D83" i="6"/>
  <c r="E38" i="10"/>
  <c r="B38" i="10" s="1"/>
  <c r="D38" i="11"/>
  <c r="D100" i="6"/>
  <c r="M39" i="6"/>
  <c r="C85" i="6"/>
  <c r="D40" i="10"/>
  <c r="L40" i="6"/>
  <c r="C41" i="11"/>
  <c r="B87" i="6"/>
  <c r="C42" i="10"/>
  <c r="B42" i="10" s="1"/>
  <c r="B42" i="11"/>
  <c r="B57" i="6"/>
  <c r="F57" i="6" s="1"/>
  <c r="C12" i="10"/>
  <c r="B12" i="10" s="1"/>
  <c r="B59" i="6"/>
  <c r="F59" i="6" s="1"/>
  <c r="C14" i="10"/>
  <c r="D18" i="11"/>
  <c r="D98" i="6"/>
  <c r="B67" i="6"/>
  <c r="F67" i="6" s="1"/>
  <c r="C22" i="10"/>
  <c r="D56" i="6"/>
  <c r="E11" i="10"/>
  <c r="B47" i="6"/>
  <c r="C2" i="10"/>
  <c r="B97" i="6"/>
  <c r="F2" i="11"/>
  <c r="F97" i="6"/>
  <c r="E49" i="6"/>
  <c r="F4" i="10"/>
  <c r="D51" i="6"/>
  <c r="E6" i="10"/>
  <c r="B6" i="10" s="1"/>
  <c r="C53" i="6"/>
  <c r="D8" i="10"/>
  <c r="B55" i="6"/>
  <c r="C10" i="10"/>
  <c r="B10" i="10" s="1"/>
  <c r="E57" i="6"/>
  <c r="F12" i="10"/>
  <c r="C61" i="6"/>
  <c r="D16" i="10"/>
  <c r="B63" i="6"/>
  <c r="C18" i="10"/>
  <c r="B18" i="10" s="1"/>
  <c r="E65" i="6"/>
  <c r="F20" i="10"/>
  <c r="D67" i="6"/>
  <c r="E22" i="10"/>
  <c r="B22" i="10" s="1"/>
  <c r="C69" i="6"/>
  <c r="D24" i="10"/>
  <c r="B71" i="6"/>
  <c r="C26" i="10"/>
  <c r="B26" i="10" s="1"/>
  <c r="D75" i="6"/>
  <c r="D93" i="6" s="1"/>
  <c r="E30" i="10"/>
  <c r="B30" i="10" s="1"/>
  <c r="B48" i="6"/>
  <c r="C3" i="10"/>
  <c r="E50" i="6"/>
  <c r="F50" i="6" s="1"/>
  <c r="F5" i="10"/>
  <c r="D52" i="6"/>
  <c r="E7" i="10"/>
  <c r="C54" i="6"/>
  <c r="D9" i="10"/>
  <c r="B56" i="6"/>
  <c r="C11" i="10"/>
  <c r="B98" i="6"/>
  <c r="E58" i="6"/>
  <c r="F58" i="6" s="1"/>
  <c r="F13" i="10"/>
  <c r="D60" i="6"/>
  <c r="E15" i="10"/>
  <c r="C62" i="6"/>
  <c r="D17" i="10"/>
  <c r="B64" i="6"/>
  <c r="F64" i="6" s="1"/>
  <c r="C19" i="10"/>
  <c r="E66" i="6"/>
  <c r="E92" i="6" s="1"/>
  <c r="F21" i="10"/>
  <c r="D68" i="6"/>
  <c r="E23" i="10"/>
  <c r="C70" i="6"/>
  <c r="D25" i="10"/>
  <c r="B72" i="6"/>
  <c r="F72" i="6" s="1"/>
  <c r="C27" i="10"/>
  <c r="E74" i="6"/>
  <c r="F74" i="6" s="1"/>
  <c r="F29" i="10"/>
  <c r="D76" i="6"/>
  <c r="E31" i="10"/>
  <c r="C78" i="6"/>
  <c r="D33" i="10"/>
  <c r="B80" i="6"/>
  <c r="F80" i="6" s="1"/>
  <c r="C35" i="10"/>
  <c r="E82" i="6"/>
  <c r="F82" i="6" s="1"/>
  <c r="F37" i="10"/>
  <c r="D84" i="6"/>
  <c r="D94" i="6" s="1"/>
  <c r="E39" i="10"/>
  <c r="C86" i="6"/>
  <c r="D41" i="10"/>
  <c r="B88" i="6"/>
  <c r="F88" i="6" s="1"/>
  <c r="C43" i="10"/>
  <c r="I47" i="8"/>
  <c r="I91" i="8" s="1"/>
  <c r="M91" i="8"/>
  <c r="L49" i="8"/>
  <c r="K51" i="8"/>
  <c r="J53" i="8"/>
  <c r="I55" i="8"/>
  <c r="L57" i="8"/>
  <c r="K59" i="8"/>
  <c r="J61" i="8"/>
  <c r="I63" i="8"/>
  <c r="I92" i="8" s="1"/>
  <c r="M92" i="8"/>
  <c r="L65" i="8"/>
  <c r="K67" i="8"/>
  <c r="J69" i="8"/>
  <c r="I71" i="8"/>
  <c r="L73" i="8"/>
  <c r="K75" i="8"/>
  <c r="K93" i="8" s="1"/>
  <c r="J77" i="8"/>
  <c r="I79" i="8"/>
  <c r="L81" i="8"/>
  <c r="K83" i="8"/>
  <c r="K94" i="8" s="1"/>
  <c r="J85" i="8"/>
  <c r="I87" i="8"/>
  <c r="C47" i="8"/>
  <c r="B49" i="8"/>
  <c r="E51" i="8"/>
  <c r="D53" i="8"/>
  <c r="C55" i="8"/>
  <c r="B57" i="8"/>
  <c r="E59" i="8"/>
  <c r="D61" i="8"/>
  <c r="C63" i="8"/>
  <c r="B65" i="8"/>
  <c r="E67" i="8"/>
  <c r="D69" i="8"/>
  <c r="C71" i="8"/>
  <c r="B73" i="8"/>
  <c r="E75" i="8"/>
  <c r="D77" i="8"/>
  <c r="C79" i="8"/>
  <c r="B81" i="8"/>
  <c r="E83" i="8"/>
  <c r="D85" i="8"/>
  <c r="C87" i="8"/>
  <c r="C48" i="8"/>
  <c r="F48" i="8" s="1"/>
  <c r="B50" i="8"/>
  <c r="E52" i="8"/>
  <c r="D54" i="8"/>
  <c r="F54" i="8" s="1"/>
  <c r="C56" i="8"/>
  <c r="B58" i="8"/>
  <c r="E60" i="8"/>
  <c r="D62" i="8"/>
  <c r="F62" i="8" s="1"/>
  <c r="C64" i="8"/>
  <c r="B66" i="8"/>
  <c r="E68" i="8"/>
  <c r="D70" i="8"/>
  <c r="F70" i="8" s="1"/>
  <c r="C72" i="8"/>
  <c r="F72" i="8" s="1"/>
  <c r="B74" i="8"/>
  <c r="E76" i="8"/>
  <c r="D78" i="8"/>
  <c r="F78" i="8" s="1"/>
  <c r="C80" i="8"/>
  <c r="F80" i="8" s="1"/>
  <c r="B82" i="8"/>
  <c r="E84" i="8"/>
  <c r="D86" i="8"/>
  <c r="F86" i="8" s="1"/>
  <c r="C88" i="8"/>
  <c r="F88" i="8" s="1"/>
  <c r="D48" i="8"/>
  <c r="D91" i="8" s="1"/>
  <c r="C50" i="8"/>
  <c r="B52" i="8"/>
  <c r="E54" i="8"/>
  <c r="D56" i="8"/>
  <c r="C58" i="8"/>
  <c r="B60" i="8"/>
  <c r="E62" i="8"/>
  <c r="D64" i="8"/>
  <c r="C66" i="8"/>
  <c r="B68" i="8"/>
  <c r="E70" i="8"/>
  <c r="D72" i="8"/>
  <c r="C74" i="8"/>
  <c r="B76" i="8"/>
  <c r="E78" i="8"/>
  <c r="D80" i="8"/>
  <c r="C82" i="8"/>
  <c r="B84" i="8"/>
  <c r="E86" i="8"/>
  <c r="D65" i="8"/>
  <c r="D92" i="8" s="1"/>
  <c r="C67" i="8"/>
  <c r="B69" i="8"/>
  <c r="E71" i="8"/>
  <c r="D73" i="8"/>
  <c r="C75" i="8"/>
  <c r="B77" i="8"/>
  <c r="B93" i="8" s="1"/>
  <c r="E79" i="8"/>
  <c r="D81" i="8"/>
  <c r="C83" i="8"/>
  <c r="B85" i="8"/>
  <c r="E87" i="8"/>
  <c r="F64" i="8"/>
  <c r="B47" i="8"/>
  <c r="E49" i="8"/>
  <c r="E91" i="8" s="1"/>
  <c r="D51" i="8"/>
  <c r="C53" i="8"/>
  <c r="F53" i="8" s="1"/>
  <c r="B55" i="8"/>
  <c r="E57" i="8"/>
  <c r="D59" i="8"/>
  <c r="F59" i="8" s="1"/>
  <c r="C61" i="8"/>
  <c r="F61" i="8" s="1"/>
  <c r="B63" i="8"/>
  <c r="E65" i="8"/>
  <c r="E92" i="8" s="1"/>
  <c r="D67" i="8"/>
  <c r="C69" i="8"/>
  <c r="B71" i="8"/>
  <c r="E73" i="8"/>
  <c r="D75" i="8"/>
  <c r="C77" i="8"/>
  <c r="B79" i="8"/>
  <c r="F79" i="8" s="1"/>
  <c r="E81" i="8"/>
  <c r="D83" i="8"/>
  <c r="C85" i="8"/>
  <c r="B87" i="8"/>
  <c r="F87" i="8" s="1"/>
  <c r="D40" i="11"/>
  <c r="C43" i="11"/>
  <c r="E24" i="11"/>
  <c r="D25" i="11"/>
  <c r="E32" i="11"/>
  <c r="D33" i="11"/>
  <c r="M34" i="6"/>
  <c r="L35" i="6"/>
  <c r="C36" i="11"/>
  <c r="B37" i="11"/>
  <c r="E40" i="11"/>
  <c r="D41" i="11"/>
  <c r="M42" i="6"/>
  <c r="F38" i="11"/>
  <c r="N41" i="11" s="1"/>
  <c r="G4" i="11"/>
  <c r="C4" i="11"/>
  <c r="D4" i="11"/>
  <c r="G16" i="11"/>
  <c r="E19" i="11"/>
  <c r="D20" i="11"/>
  <c r="C23" i="11"/>
  <c r="B24" i="11"/>
  <c r="E27" i="11"/>
  <c r="D28" i="11"/>
  <c r="C31" i="11"/>
  <c r="B32" i="11"/>
  <c r="E35" i="11"/>
  <c r="M37" i="11" s="1"/>
  <c r="D36" i="11"/>
  <c r="C39" i="11"/>
  <c r="B40" i="11"/>
  <c r="E43" i="11"/>
  <c r="C7" i="11"/>
  <c r="B8" i="11"/>
  <c r="E4" i="11"/>
  <c r="D5" i="11"/>
  <c r="C8" i="11"/>
  <c r="B9" i="11"/>
  <c r="E12" i="11"/>
  <c r="G12" i="11" s="1"/>
  <c r="D13" i="11"/>
  <c r="G13" i="11" s="1"/>
  <c r="C16" i="11"/>
  <c r="B17" i="11"/>
  <c r="E20" i="11"/>
  <c r="D21" i="11"/>
  <c r="C24" i="11"/>
  <c r="B25" i="11"/>
  <c r="E28" i="11"/>
  <c r="G28" i="11" s="1"/>
  <c r="D29" i="11"/>
  <c r="L30" i="11" s="1"/>
  <c r="C32" i="11"/>
  <c r="B33" i="11"/>
  <c r="E36" i="11"/>
  <c r="D37" i="11"/>
  <c r="C40" i="11"/>
  <c r="B41" i="11"/>
  <c r="B2" i="11"/>
  <c r="E5" i="11"/>
  <c r="D6" i="11"/>
  <c r="M7" i="6"/>
  <c r="L8" i="6"/>
  <c r="C9" i="11"/>
  <c r="B10" i="11"/>
  <c r="G10" i="11" s="1"/>
  <c r="E13" i="11"/>
  <c r="D14" i="11"/>
  <c r="G14" i="11" s="1"/>
  <c r="M15" i="6"/>
  <c r="L16" i="6"/>
  <c r="C17" i="11"/>
  <c r="B18" i="11"/>
  <c r="E21" i="11"/>
  <c r="D22" i="11"/>
  <c r="M23" i="6"/>
  <c r="L24" i="6"/>
  <c r="C25" i="11"/>
  <c r="B26" i="11"/>
  <c r="E29" i="11"/>
  <c r="D30" i="11"/>
  <c r="G30" i="11" s="1"/>
  <c r="M31" i="6"/>
  <c r="L32" i="6"/>
  <c r="C33" i="11"/>
  <c r="B34" i="11"/>
  <c r="C2" i="11"/>
  <c r="B3" i="11"/>
  <c r="G3" i="11" s="1"/>
  <c r="E6" i="11"/>
  <c r="D7" i="11"/>
  <c r="G7" i="11" s="1"/>
  <c r="C10" i="11"/>
  <c r="B11" i="11"/>
  <c r="G11" i="11" s="1"/>
  <c r="E14" i="11"/>
  <c r="D15" i="11"/>
  <c r="G15" i="11" s="1"/>
  <c r="C18" i="11"/>
  <c r="B19" i="11"/>
  <c r="E22" i="11"/>
  <c r="G22" i="11" s="1"/>
  <c r="D23" i="11"/>
  <c r="G23" i="11" s="1"/>
  <c r="C26" i="11"/>
  <c r="B27" i="11"/>
  <c r="E30" i="11"/>
  <c r="D31" i="11"/>
  <c r="C34" i="11"/>
  <c r="K36" i="11" s="1"/>
  <c r="B35" i="11"/>
  <c r="E38" i="11"/>
  <c r="D39" i="11"/>
  <c r="C42" i="11"/>
  <c r="G42" i="11" s="1"/>
  <c r="B43" i="11"/>
  <c r="D49" i="9"/>
  <c r="D50" i="9"/>
  <c r="E47" i="9"/>
  <c r="N10" i="11"/>
  <c r="N29" i="11"/>
  <c r="N22" i="11"/>
  <c r="L17" i="6"/>
  <c r="L25" i="6"/>
  <c r="M33" i="6"/>
  <c r="L34" i="6"/>
  <c r="M41" i="6"/>
  <c r="L42" i="6"/>
  <c r="M5" i="6"/>
  <c r="L6" i="6"/>
  <c r="M6" i="6"/>
  <c r="L7" i="6"/>
  <c r="M14" i="6"/>
  <c r="L15" i="6"/>
  <c r="M22" i="6"/>
  <c r="L23" i="6"/>
  <c r="M30" i="6"/>
  <c r="L31" i="6"/>
  <c r="M24" i="6"/>
  <c r="M32" i="6"/>
  <c r="L33" i="6"/>
  <c r="M40" i="6"/>
  <c r="L41" i="6"/>
  <c r="M8" i="6"/>
  <c r="L9" i="6"/>
  <c r="M16" i="6"/>
  <c r="L2" i="6"/>
  <c r="M9" i="6"/>
  <c r="L10" i="6"/>
  <c r="M17" i="6"/>
  <c r="L18" i="6"/>
  <c r="M25" i="6"/>
  <c r="L26" i="6"/>
  <c r="M2" i="6"/>
  <c r="L3" i="6"/>
  <c r="L11" i="6"/>
  <c r="M18" i="6"/>
  <c r="L19" i="6"/>
  <c r="M26" i="6"/>
  <c r="M3" i="6"/>
  <c r="L4" i="6"/>
  <c r="M11" i="6"/>
  <c r="L12" i="6"/>
  <c r="M19" i="6"/>
  <c r="L20" i="6"/>
  <c r="M43" i="6"/>
  <c r="M44" i="6"/>
  <c r="L13" i="6"/>
  <c r="N18" i="11"/>
  <c r="M20" i="6"/>
  <c r="L21" i="6"/>
  <c r="N26" i="11"/>
  <c r="M28" i="6"/>
  <c r="L29" i="6"/>
  <c r="N34" i="11"/>
  <c r="M36" i="6"/>
  <c r="L37" i="6"/>
  <c r="N11" i="11"/>
  <c r="M13" i="6"/>
  <c r="L14" i="6"/>
  <c r="N19" i="11"/>
  <c r="M21" i="6"/>
  <c r="L22" i="6"/>
  <c r="N27" i="11"/>
  <c r="M29" i="6"/>
  <c r="L30" i="6"/>
  <c r="M37" i="6"/>
  <c r="L38" i="6"/>
  <c r="N36" i="11"/>
  <c r="M38" i="6"/>
  <c r="L39" i="6"/>
  <c r="N35" i="11"/>
  <c r="N43" i="11"/>
  <c r="N12" i="11"/>
  <c r="N20" i="11"/>
  <c r="N28" i="11"/>
  <c r="N6" i="11"/>
  <c r="N14" i="11"/>
  <c r="N5" i="11"/>
  <c r="N7" i="11"/>
  <c r="N13" i="11"/>
  <c r="N15" i="11"/>
  <c r="N21" i="11"/>
  <c r="N23" i="11"/>
  <c r="N30" i="11"/>
  <c r="N31" i="11"/>
  <c r="N37" i="11"/>
  <c r="N8" i="11"/>
  <c r="N16" i="11"/>
  <c r="N24" i="11"/>
  <c r="L28" i="11"/>
  <c r="N32" i="11"/>
  <c r="N9" i="11"/>
  <c r="N17" i="11"/>
  <c r="N25" i="11"/>
  <c r="M28" i="11"/>
  <c r="N33" i="11"/>
  <c r="M21" i="11"/>
  <c r="N42" i="11"/>
  <c r="G5" i="11" l="1"/>
  <c r="C93" i="6"/>
  <c r="B19" i="10"/>
  <c r="F75" i="6"/>
  <c r="B93" i="6"/>
  <c r="B37" i="10"/>
  <c r="F81" i="6"/>
  <c r="B28" i="10"/>
  <c r="L15" i="11"/>
  <c r="L40" i="11"/>
  <c r="L14" i="11"/>
  <c r="L31" i="11"/>
  <c r="G32" i="11"/>
  <c r="F56" i="8"/>
  <c r="F86" i="6"/>
  <c r="F78" i="6"/>
  <c r="F70" i="6"/>
  <c r="F62" i="6"/>
  <c r="F54" i="6"/>
  <c r="B17" i="10"/>
  <c r="C91" i="6"/>
  <c r="C92" i="6"/>
  <c r="B23" i="10"/>
  <c r="B29" i="10"/>
  <c r="F73" i="6"/>
  <c r="G38" i="11"/>
  <c r="G6" i="11"/>
  <c r="G29" i="11"/>
  <c r="E91" i="6"/>
  <c r="F71" i="6"/>
  <c r="B43" i="10"/>
  <c r="B35" i="10"/>
  <c r="G35" i="11"/>
  <c r="G19" i="11"/>
  <c r="G26" i="11"/>
  <c r="D93" i="8"/>
  <c r="F82" i="8"/>
  <c r="F66" i="8"/>
  <c r="F50" i="8"/>
  <c r="F56" i="6"/>
  <c r="F48" i="6"/>
  <c r="B9" i="10"/>
  <c r="J94" i="8"/>
  <c r="J97" i="8"/>
  <c r="C53" i="9" s="1"/>
  <c r="C54" i="9" s="1"/>
  <c r="F84" i="6"/>
  <c r="F76" i="6"/>
  <c r="F68" i="6"/>
  <c r="F60" i="6"/>
  <c r="B31" i="10"/>
  <c r="B40" i="10"/>
  <c r="B41" i="10"/>
  <c r="B33" i="10"/>
  <c r="B27" i="10"/>
  <c r="B32" i="10"/>
  <c r="B5" i="10"/>
  <c r="F55" i="6"/>
  <c r="B94" i="6"/>
  <c r="F83" i="6"/>
  <c r="B13" i="10"/>
  <c r="L92" i="8"/>
  <c r="L91" i="8"/>
  <c r="B20" i="10"/>
  <c r="F77" i="6"/>
  <c r="B24" i="10"/>
  <c r="D92" i="6"/>
  <c r="F47" i="6"/>
  <c r="D91" i="6"/>
  <c r="B39" i="10"/>
  <c r="B7" i="10"/>
  <c r="L33" i="11"/>
  <c r="L7" i="11"/>
  <c r="G9" i="11"/>
  <c r="B91" i="6"/>
  <c r="F49" i="6"/>
  <c r="F91" i="6" s="1"/>
  <c r="F65" i="6"/>
  <c r="F69" i="6"/>
  <c r="B16" i="10"/>
  <c r="B8" i="10"/>
  <c r="B15" i="10"/>
  <c r="B21" i="10"/>
  <c r="B3" i="10"/>
  <c r="F87" i="6"/>
  <c r="F57" i="8"/>
  <c r="K97" i="8"/>
  <c r="D53" i="9" s="1"/>
  <c r="D54" i="9" s="1"/>
  <c r="L29" i="11"/>
  <c r="G41" i="11"/>
  <c r="G39" i="11"/>
  <c r="N40" i="11"/>
  <c r="N38" i="11"/>
  <c r="M13" i="11"/>
  <c r="K26" i="11"/>
  <c r="L38" i="11"/>
  <c r="G20" i="11"/>
  <c r="F51" i="8"/>
  <c r="F67" i="8"/>
  <c r="F74" i="8"/>
  <c r="F58" i="8"/>
  <c r="F63" i="6"/>
  <c r="B92" i="6"/>
  <c r="B2" i="10"/>
  <c r="B11" i="10"/>
  <c r="J93" i="8"/>
  <c r="C94" i="6"/>
  <c r="F61" i="6"/>
  <c r="F53" i="6"/>
  <c r="F66" i="6"/>
  <c r="B25" i="10"/>
  <c r="E94" i="6"/>
  <c r="B36" i="10"/>
  <c r="E93" i="6"/>
  <c r="E94" i="8"/>
  <c r="F77" i="8"/>
  <c r="F84" i="8"/>
  <c r="F68" i="8"/>
  <c r="F52" i="8"/>
  <c r="F81" i="8"/>
  <c r="F71" i="8"/>
  <c r="B91" i="8"/>
  <c r="F47" i="8"/>
  <c r="F83" i="8"/>
  <c r="C92" i="8"/>
  <c r="B92" i="8"/>
  <c r="F63" i="8"/>
  <c r="F65" i="8"/>
  <c r="C93" i="8"/>
  <c r="F85" i="8"/>
  <c r="D94" i="8"/>
  <c r="F76" i="8"/>
  <c r="F60" i="8"/>
  <c r="B94" i="8"/>
  <c r="E93" i="8"/>
  <c r="C91" i="8"/>
  <c r="F49" i="8"/>
  <c r="F55" i="8"/>
  <c r="C94" i="8"/>
  <c r="F69" i="8"/>
  <c r="F75" i="8"/>
  <c r="F73" i="8"/>
  <c r="L22" i="11"/>
  <c r="M22" i="11"/>
  <c r="M30" i="11"/>
  <c r="G18" i="11"/>
  <c r="G40" i="11"/>
  <c r="G24" i="11"/>
  <c r="G37" i="11"/>
  <c r="G25" i="11"/>
  <c r="G2" i="11"/>
  <c r="G36" i="11"/>
  <c r="G34" i="11"/>
  <c r="G27" i="11"/>
  <c r="N39" i="11"/>
  <c r="J33" i="11"/>
  <c r="G43" i="11"/>
  <c r="G33" i="11"/>
  <c r="G17" i="11"/>
  <c r="G8" i="11"/>
  <c r="G31" i="11"/>
  <c r="K34" i="11"/>
  <c r="G21" i="11"/>
  <c r="J18" i="11"/>
  <c r="J10" i="11"/>
  <c r="J34" i="11"/>
  <c r="M35" i="11"/>
  <c r="M36" i="11"/>
  <c r="M20" i="11"/>
  <c r="M27" i="11"/>
  <c r="L5" i="11"/>
  <c r="K17" i="11"/>
  <c r="L21" i="11"/>
  <c r="J41" i="11"/>
  <c r="K32" i="11"/>
  <c r="L12" i="11"/>
  <c r="M33" i="11"/>
  <c r="K42" i="11"/>
  <c r="K25" i="11"/>
  <c r="J42" i="11"/>
  <c r="K31" i="11"/>
  <c r="K41" i="11"/>
  <c r="K10" i="11"/>
  <c r="K24" i="11"/>
  <c r="K33" i="11"/>
  <c r="J9" i="11"/>
  <c r="K8" i="11"/>
  <c r="K15" i="11"/>
  <c r="K9" i="11"/>
  <c r="K39" i="11"/>
  <c r="J13" i="11"/>
  <c r="M32" i="11"/>
  <c r="J22" i="11"/>
  <c r="L6" i="11"/>
  <c r="L9" i="11"/>
  <c r="K43" i="11"/>
  <c r="M10" i="11"/>
  <c r="M16" i="11"/>
  <c r="L39" i="11"/>
  <c r="M29" i="11"/>
  <c r="M42" i="11"/>
  <c r="K37" i="11"/>
  <c r="L32" i="11"/>
  <c r="J11" i="11"/>
  <c r="M19" i="11"/>
  <c r="L34" i="11"/>
  <c r="M31" i="11"/>
  <c r="M38" i="11"/>
  <c r="M43" i="11"/>
  <c r="K30" i="11"/>
  <c r="K12" i="11"/>
  <c r="M14" i="11"/>
  <c r="K22" i="11"/>
  <c r="J21" i="11"/>
  <c r="J20" i="11"/>
  <c r="M7" i="11"/>
  <c r="J31" i="11"/>
  <c r="L19" i="11"/>
  <c r="K21" i="11"/>
  <c r="J6" i="11"/>
  <c r="K20" i="11"/>
  <c r="K19" i="11"/>
  <c r="J19" i="11"/>
  <c r="L18" i="11"/>
  <c r="K5" i="11"/>
  <c r="L17" i="11"/>
  <c r="L16" i="11"/>
  <c r="K18" i="11"/>
  <c r="J39" i="11"/>
  <c r="J7" i="11"/>
  <c r="J30" i="11"/>
  <c r="J28" i="11"/>
  <c r="J35" i="11"/>
  <c r="J40" i="11"/>
  <c r="M26" i="11"/>
  <c r="K6" i="11"/>
  <c r="J32" i="11"/>
  <c r="M15" i="11"/>
  <c r="J17" i="11"/>
  <c r="K38" i="11"/>
  <c r="L42" i="11"/>
  <c r="K29" i="11"/>
  <c r="J29" i="11"/>
  <c r="M39" i="11"/>
  <c r="K27" i="11"/>
  <c r="J26" i="11"/>
  <c r="K16" i="11"/>
  <c r="M11" i="11"/>
  <c r="L36" i="11"/>
  <c r="J24" i="11"/>
  <c r="M5" i="11"/>
  <c r="L35" i="11"/>
  <c r="J15" i="11"/>
  <c r="M9" i="11"/>
  <c r="M41" i="11"/>
  <c r="L26" i="11"/>
  <c r="J14" i="11"/>
  <c r="L41" i="11"/>
  <c r="K28" i="11"/>
  <c r="L24" i="11"/>
  <c r="J12" i="11"/>
  <c r="J16" i="11"/>
  <c r="L27" i="11"/>
  <c r="M17" i="11"/>
  <c r="J5" i="11"/>
  <c r="K40" i="11"/>
  <c r="L13" i="11"/>
  <c r="J8" i="11"/>
  <c r="K23" i="11"/>
  <c r="M34" i="11"/>
  <c r="K14" i="11"/>
  <c r="M8" i="11"/>
  <c r="M25" i="11"/>
  <c r="K13" i="11"/>
  <c r="M40" i="11"/>
  <c r="L25" i="11"/>
  <c r="J36" i="11"/>
  <c r="M23" i="11"/>
  <c r="K11" i="11"/>
  <c r="J27" i="11"/>
  <c r="M18" i="11"/>
  <c r="L37" i="11"/>
  <c r="J25" i="11"/>
  <c r="M12" i="11"/>
  <c r="K7" i="11"/>
  <c r="L20" i="11"/>
  <c r="L43" i="11"/>
  <c r="J23" i="11"/>
  <c r="L11" i="11"/>
  <c r="J38" i="11"/>
  <c r="L10" i="11"/>
  <c r="J37" i="11"/>
  <c r="M24" i="11"/>
  <c r="M6" i="11"/>
  <c r="K35" i="11"/>
  <c r="L8" i="11"/>
  <c r="J43" i="11"/>
  <c r="L23" i="11"/>
  <c r="F93" i="6" l="1"/>
  <c r="F92" i="6"/>
  <c r="F94" i="6"/>
  <c r="O32" i="11"/>
  <c r="F93" i="8"/>
  <c r="F92" i="8"/>
  <c r="F94" i="8"/>
  <c r="F91" i="8"/>
  <c r="O13" i="11"/>
  <c r="O14" i="11"/>
  <c r="O38" i="11"/>
  <c r="O33" i="11"/>
  <c r="O5" i="11"/>
  <c r="O10" i="11"/>
  <c r="O7" i="11"/>
  <c r="O18" i="11"/>
  <c r="O31" i="11"/>
  <c r="O22" i="11"/>
  <c r="O43" i="11"/>
  <c r="O42" i="11"/>
  <c r="O11" i="11"/>
  <c r="O41" i="11"/>
  <c r="O30" i="11"/>
  <c r="O17" i="11"/>
  <c r="O6" i="11"/>
  <c r="O34" i="11"/>
  <c r="O21" i="11"/>
  <c r="O15" i="11"/>
  <c r="O37" i="11"/>
  <c r="O24" i="11"/>
  <c r="O28" i="11"/>
  <c r="O35" i="11"/>
  <c r="O20" i="11"/>
  <c r="O16" i="11"/>
  <c r="O9" i="11"/>
  <c r="O29" i="11"/>
  <c r="O25" i="11"/>
  <c r="O40" i="11"/>
  <c r="O39" i="11"/>
  <c r="O19" i="11"/>
  <c r="O23" i="11"/>
  <c r="O12" i="11"/>
  <c r="O8" i="11"/>
  <c r="O27" i="11"/>
  <c r="O36" i="11"/>
  <c r="O26" i="11"/>
</calcChain>
</file>

<file path=xl/sharedStrings.xml><?xml version="1.0" encoding="utf-8"?>
<sst xmlns="http://schemas.openxmlformats.org/spreadsheetml/2006/main" count="497" uniqueCount="356">
  <si>
    <t>Date</t>
  </si>
  <si>
    <t>China, Current Account, Goods, Credit, USD Billion</t>
  </si>
  <si>
    <t>China, Current Account,  Goods, Debit, USD Billion</t>
  </si>
  <si>
    <t>China, Current Account, Services, Credit, USD Billion</t>
  </si>
  <si>
    <t>China, Current Account, Services, Debit, USD Billion</t>
  </si>
  <si>
    <t>China, Current Account, Primary Income, Total, Credit, USD Billion</t>
  </si>
  <si>
    <t>China, Current Account, Primary Income, Total, Debit, USD Billion</t>
  </si>
  <si>
    <t>China, Current Account, Secondary Income, Total, Credit, USD Billion</t>
  </si>
  <si>
    <t>China, Current Account, Secondary Income, Total, Debit, USD Billion</t>
  </si>
  <si>
    <t xml:space="preserve"> Asset, Direct Investment Abroad, USD Billion</t>
  </si>
  <si>
    <t xml:space="preserve"> Asset, Portfolio Investment, Total, USD Billion</t>
  </si>
  <si>
    <t xml:space="preserve"> Asset, Other Investment, Total, USD Billion</t>
  </si>
  <si>
    <t xml:space="preserve"> Asset, Reserve Asset, Total, USD Billion</t>
  </si>
  <si>
    <t xml:space="preserve"> Liability, Foreign Direct Investment, USD Billion</t>
  </si>
  <si>
    <t xml:space="preserve"> Liability, Other Investment, Total, USD Billion</t>
  </si>
  <si>
    <t xml:space="preserve"> Liability, Portfolio Investment, Total, USD Billion</t>
  </si>
  <si>
    <t>1957-Q1</t>
  </si>
  <si>
    <t>1957-Q2</t>
  </si>
  <si>
    <t>1957-Q3</t>
  </si>
  <si>
    <t>1957-Q4</t>
  </si>
  <si>
    <t>1958-Q1</t>
  </si>
  <si>
    <t>1958-Q2</t>
  </si>
  <si>
    <t>1958-Q3</t>
  </si>
  <si>
    <t>1958-Q4</t>
  </si>
  <si>
    <t>1959-Q1</t>
  </si>
  <si>
    <t>1959-Q2</t>
  </si>
  <si>
    <t>1959-Q3</t>
  </si>
  <si>
    <t>1959-Q4</t>
  </si>
  <si>
    <t>1960-Q1</t>
  </si>
  <si>
    <t>1960-Q2</t>
  </si>
  <si>
    <t>1960-Q3</t>
  </si>
  <si>
    <t>1960-Q4</t>
  </si>
  <si>
    <t>1961-Q1</t>
  </si>
  <si>
    <t>1961-Q2</t>
  </si>
  <si>
    <t>1961-Q3</t>
  </si>
  <si>
    <t>1961-Q4</t>
  </si>
  <si>
    <t>1962-Q1</t>
  </si>
  <si>
    <t>1962-Q2</t>
  </si>
  <si>
    <t>1962-Q3</t>
  </si>
  <si>
    <t>1962-Q4</t>
  </si>
  <si>
    <t>1963-Q1</t>
  </si>
  <si>
    <t>1963-Q2</t>
  </si>
  <si>
    <t>1963-Q3</t>
  </si>
  <si>
    <t>1963-Q4</t>
  </si>
  <si>
    <t>1964-Q1</t>
  </si>
  <si>
    <t>1964-Q2</t>
  </si>
  <si>
    <t>1964-Q3</t>
  </si>
  <si>
    <t>1964-Q4</t>
  </si>
  <si>
    <t>1965-Q1</t>
  </si>
  <si>
    <t>1965-Q2</t>
  </si>
  <si>
    <t>1965-Q3</t>
  </si>
  <si>
    <t>1965-Q4</t>
  </si>
  <si>
    <t>1966-Q1</t>
  </si>
  <si>
    <t>1966-Q2</t>
  </si>
  <si>
    <t>1966-Q3</t>
  </si>
  <si>
    <t>1966-Q4</t>
  </si>
  <si>
    <t>1967-Q1</t>
  </si>
  <si>
    <t>1967-Q2</t>
  </si>
  <si>
    <t>1967-Q3</t>
  </si>
  <si>
    <t>1967-Q4</t>
  </si>
  <si>
    <t>1968-Q1</t>
  </si>
  <si>
    <t>1968-Q2</t>
  </si>
  <si>
    <t>1968-Q3</t>
  </si>
  <si>
    <t>1968-Q4</t>
  </si>
  <si>
    <t>1969-Q1</t>
  </si>
  <si>
    <t>1969-Q2</t>
  </si>
  <si>
    <t>1969-Q3</t>
  </si>
  <si>
    <t>1969-Q4</t>
  </si>
  <si>
    <t>1970-Q1</t>
  </si>
  <si>
    <t>1970-Q2</t>
  </si>
  <si>
    <t>1970-Q3</t>
  </si>
  <si>
    <t>1970-Q4</t>
  </si>
  <si>
    <t>1971-Q1</t>
  </si>
  <si>
    <t>1971-Q2</t>
  </si>
  <si>
    <t>1971-Q3</t>
  </si>
  <si>
    <t>1971-Q4</t>
  </si>
  <si>
    <t>1972-Q1</t>
  </si>
  <si>
    <t>1972-Q2</t>
  </si>
  <si>
    <t>1972-Q3</t>
  </si>
  <si>
    <t>1972-Q4</t>
  </si>
  <si>
    <t>1973-Q1</t>
  </si>
  <si>
    <t>1973-Q2</t>
  </si>
  <si>
    <t>1973-Q3</t>
  </si>
  <si>
    <t>1973-Q4</t>
  </si>
  <si>
    <t>1974-Q1</t>
  </si>
  <si>
    <t>1974-Q2</t>
  </si>
  <si>
    <t>1974-Q3</t>
  </si>
  <si>
    <t>1974-Q4</t>
  </si>
  <si>
    <t>1975-Q1</t>
  </si>
  <si>
    <t>1975-Q2</t>
  </si>
  <si>
    <t>1975-Q3</t>
  </si>
  <si>
    <t>1975-Q4</t>
  </si>
  <si>
    <t>1976-Q1</t>
  </si>
  <si>
    <t>1976-Q2</t>
  </si>
  <si>
    <t>1976-Q3</t>
  </si>
  <si>
    <t>1976-Q4</t>
  </si>
  <si>
    <t>1977-Q1</t>
  </si>
  <si>
    <t>1977-Q2</t>
  </si>
  <si>
    <t>1977-Q3</t>
  </si>
  <si>
    <t>1977-Q4</t>
  </si>
  <si>
    <t>1978-Q1</t>
  </si>
  <si>
    <t>1978-Q2</t>
  </si>
  <si>
    <t>1978-Q3</t>
  </si>
  <si>
    <t>1978-Q4</t>
  </si>
  <si>
    <t>1979-Q1</t>
  </si>
  <si>
    <t>1979-Q2</t>
  </si>
  <si>
    <t>1979-Q3</t>
  </si>
  <si>
    <t>1979-Q4</t>
  </si>
  <si>
    <t>1980-Q1</t>
  </si>
  <si>
    <t>1980-Q2</t>
  </si>
  <si>
    <t>1980-Q3</t>
  </si>
  <si>
    <t>1980-Q4</t>
  </si>
  <si>
    <t>1981-Q1</t>
  </si>
  <si>
    <t>1981-Q2</t>
  </si>
  <si>
    <t>1981-Q3</t>
  </si>
  <si>
    <t>1981-Q4</t>
  </si>
  <si>
    <t>1982-Q1</t>
  </si>
  <si>
    <t>1982-Q2</t>
  </si>
  <si>
    <t>1982-Q3</t>
  </si>
  <si>
    <t>1982-Q4</t>
  </si>
  <si>
    <t>1983-Q1</t>
  </si>
  <si>
    <t>1983-Q2</t>
  </si>
  <si>
    <t>1983-Q3</t>
  </si>
  <si>
    <t>1983-Q4</t>
  </si>
  <si>
    <t>1984-Q1</t>
  </si>
  <si>
    <t>1984-Q2</t>
  </si>
  <si>
    <t>1984-Q3</t>
  </si>
  <si>
    <t>1984-Q4</t>
  </si>
  <si>
    <t>1985-Q1</t>
  </si>
  <si>
    <t>1985-Q2</t>
  </si>
  <si>
    <t>1985-Q3</t>
  </si>
  <si>
    <t>1985-Q4</t>
  </si>
  <si>
    <t>1986-Q1</t>
  </si>
  <si>
    <t>1986-Q2</t>
  </si>
  <si>
    <t>1986-Q3</t>
  </si>
  <si>
    <t>1986-Q4</t>
  </si>
  <si>
    <t>1987-Q1</t>
  </si>
  <si>
    <t>1987-Q2</t>
  </si>
  <si>
    <t>1987-Q3</t>
  </si>
  <si>
    <t>1987-Q4</t>
  </si>
  <si>
    <t>1988-Q1</t>
  </si>
  <si>
    <t>1988-Q2</t>
  </si>
  <si>
    <t>1988-Q3</t>
  </si>
  <si>
    <t>1988-Q4</t>
  </si>
  <si>
    <t>1989-Q1</t>
  </si>
  <si>
    <t>1989-Q2</t>
  </si>
  <si>
    <t>1989-Q3</t>
  </si>
  <si>
    <t>1989-Q4</t>
  </si>
  <si>
    <t>1990-Q1</t>
  </si>
  <si>
    <t>1990-Q2</t>
  </si>
  <si>
    <t>1990-Q3</t>
  </si>
  <si>
    <t>1990-Q4</t>
  </si>
  <si>
    <t>1991-Q1</t>
  </si>
  <si>
    <t>1991-Q2</t>
  </si>
  <si>
    <t>1991-Q3</t>
  </si>
  <si>
    <t>1991-Q4</t>
  </si>
  <si>
    <t>1992-Q1</t>
  </si>
  <si>
    <t>1992-Q2</t>
  </si>
  <si>
    <t>1992-Q3</t>
  </si>
  <si>
    <t>1992-Q4</t>
  </si>
  <si>
    <t>1993-Q1</t>
  </si>
  <si>
    <t>1993-Q2</t>
  </si>
  <si>
    <t>1993-Q3</t>
  </si>
  <si>
    <t>1993-Q4</t>
  </si>
  <si>
    <t>1994-Q1</t>
  </si>
  <si>
    <t>1994-Q2</t>
  </si>
  <si>
    <t>1994-Q3</t>
  </si>
  <si>
    <t>1994-Q4</t>
  </si>
  <si>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</si>
  <si>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</si>
  <si>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</si>
  <si>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</si>
  <si>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</si>
  <si>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</si>
  <si>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</si>
  <si>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</si>
  <si>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</si>
  <si>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</si>
  <si>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</si>
  <si>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</si>
  <si>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</si>
  <si>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</si>
  <si>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</si>
  <si>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</si>
  <si>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</si>
  <si>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</si>
  <si>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</si>
  <si>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</si>
  <si>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</si>
  <si>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</si>
  <si>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</si>
  <si>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</si>
  <si>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</si>
  <si>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</si>
  <si>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</si>
  <si>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</si>
  <si>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</si>
  <si>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</si>
  <si>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</si>
  <si>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</si>
  <si>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</si>
  <si>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</si>
  <si>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</si>
  <si>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</si>
  <si>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</si>
  <si>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</si>
  <si>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</si>
  <si>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</si>
  <si>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</si>
  <si>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</si>
  <si>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</si>
  <si>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</si>
  <si>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</si>
  <si>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</si>
  <si>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</si>
  <si>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</si>
  <si>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</si>
  <si>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</si>
  <si>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</si>
  <si>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</si>
  <si>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</si>
  <si>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</si>
  <si>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</si>
  <si>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</si>
  <si>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</si>
  <si>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</si>
  <si>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</si>
  <si>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</si>
  <si>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</si>
  <si>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</si>
  <si>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</si>
  <si>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</si>
  <si>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</si>
  <si>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</si>
  <si>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</si>
  <si>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</si>
  <si>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</si>
  <si>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</si>
  <si>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</si>
  <si>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</si>
  <si>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</si>
  <si>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</si>
  <si>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</si>
  <si>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</si>
  <si>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</si>
  <si>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</si>
  <si>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</si>
  <si>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</si>
  <si>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</si>
  <si>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</si>
  <si>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</si>
  <si>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</si>
  <si>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</si>
  <si>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</si>
  <si>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</si>
  <si>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</si>
  <si>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</si>
  <si>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</si>
  <si>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</si>
  <si>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</si>
  <si>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</si>
  <si>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</si>
  <si>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</si>
  <si>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</si>
  <si>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</si>
  <si>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</si>
  <si>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</si>
  <si>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</si>
  <si>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</si>
  <si>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</si>
  <si>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</si>
  <si>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</si>
  <si>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</si>
  <si>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</si>
  <si>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</si>
  <si>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</si>
  <si>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</si>
  <si>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</si>
  <si>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</si>
  <si>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</si>
  <si>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</si>
  <si>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</si>
  <si>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</si>
  <si>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</si>
  <si>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</si>
  <si>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</si>
  <si>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</si>
  <si>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</si>
  <si>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</si>
  <si>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</si>
  <si>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2025-Q3</t>
  </si>
  <si>
    <t>Period average</t>
  </si>
  <si>
    <t>End-of-period (EoP)</t>
  </si>
  <si>
    <t>China, Gross Domestic Product, National, Total (Official), Current Prices, CNY Billion, SA</t>
  </si>
  <si>
    <t>China, Financial Account, Direct Investment, Assets, USD Billion</t>
  </si>
  <si>
    <t>China, Financial Account, Direct Investment, Liabilities, USD Billion</t>
  </si>
  <si>
    <t>China, Financial Account, Portfolio Investment, Assets, Bond, USD Billion</t>
  </si>
  <si>
    <t>China, Financial Account, Portfolio Investment, Liabilities, Equity, USD Billion</t>
  </si>
  <si>
    <t>China, Financial Account, Portfolio Investment, Liabilities, Bond, USD Billion</t>
  </si>
  <si>
    <t>China, Financial Account, Other Investment, Assets,USD Billion</t>
  </si>
  <si>
    <t>China, Financial Account, Other Investment, Liabilities,USD Billion</t>
  </si>
  <si>
    <t>China, Financial Account, Reserve Assets, Total, Balance, USD Billion</t>
  </si>
  <si>
    <t>NaN</t>
  </si>
  <si>
    <t xml:space="preserve"> Asset, Portfolio Investment, Debt Securities, USD Billion</t>
  </si>
  <si>
    <t xml:space="preserve"> Asset, Portfolio Investment, Equity Securities, USD Billion</t>
  </si>
  <si>
    <t xml:space="preserve"> Liability, Portfolio Investment, Debt Securities, USD Billion</t>
  </si>
  <si>
    <t xml:space="preserve"> Liability, Portfolio Investment, Equity Securities, USD Billion</t>
  </si>
  <si>
    <t>China, Financial Account, Portfolio Investment, Assets, Total, USD Billion</t>
  </si>
  <si>
    <t>China, Financial Account, Portfolio Investment, Liabilities, Total, USD Billion</t>
  </si>
  <si>
    <t>China, Financial Account, Portfolio Investment, Asstes, Equity, USD Billion</t>
  </si>
  <si>
    <t>GDP Dollars</t>
  </si>
  <si>
    <t>Total</t>
  </si>
  <si>
    <t>Goods</t>
  </si>
  <si>
    <t>Services</t>
  </si>
  <si>
    <t>Primary Income</t>
  </si>
  <si>
    <t>Transfers</t>
  </si>
  <si>
    <t>Datre</t>
  </si>
  <si>
    <t>FDI+Equity In</t>
  </si>
  <si>
    <t>FDI+ Eqity Out</t>
  </si>
  <si>
    <t>Debt+Other Out</t>
  </si>
  <si>
    <t>Debt+Other In</t>
  </si>
  <si>
    <t>Net Flow</t>
  </si>
  <si>
    <t>Reserves</t>
  </si>
  <si>
    <t>Income</t>
  </si>
  <si>
    <t>Tranfers</t>
  </si>
  <si>
    <t>Current Account</t>
  </si>
  <si>
    <t>FDI</t>
  </si>
  <si>
    <t>PE</t>
  </si>
  <si>
    <t>PD</t>
  </si>
  <si>
    <t>Bank</t>
  </si>
  <si>
    <t>Equity</t>
  </si>
  <si>
    <t>Bonds</t>
  </si>
  <si>
    <t>Banks</t>
  </si>
  <si>
    <t>FDI+Eqity Ass</t>
  </si>
  <si>
    <t>FDI+Equity Liab</t>
  </si>
  <si>
    <t>Debt+bank Liab</t>
  </si>
  <si>
    <t>China, Financial Account, Portfolio Investment, Assets, Equity, USD Billion</t>
  </si>
  <si>
    <t>China, Current Account, Total, Balance, USD Billion</t>
  </si>
  <si>
    <t>China, Financial Account, Total, Balance, USD Billion</t>
  </si>
  <si>
    <t>Check FA</t>
  </si>
  <si>
    <t>Check CA</t>
  </si>
  <si>
    <t>International Investment Position, Net Position, USD Billion</t>
  </si>
  <si>
    <t>Implied</t>
  </si>
  <si>
    <t>Check</t>
  </si>
  <si>
    <t>Discrepancy</t>
  </si>
  <si>
    <t>Net IIP</t>
  </si>
  <si>
    <t>CA</t>
  </si>
  <si>
    <t>FA</t>
  </si>
  <si>
    <t>Difference</t>
  </si>
  <si>
    <t>Debt</t>
  </si>
  <si>
    <t>Debt+Reserves</t>
  </si>
  <si>
    <t>19-24</t>
  </si>
  <si>
    <t>24-19</t>
  </si>
  <si>
    <t>24-19 cap flows</t>
  </si>
  <si>
    <t>24-19 cap gain</t>
  </si>
  <si>
    <t>Debt+Bank 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</si>
</sst>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,,,"/>
    <numFmt numFmtId="165" formatCode="[$-409]mmm\-yy;@"/>
    <numFmt numFmtId="166" formatCode="[$-409]mmmm\-yy;@"/>
    <numFmt numFmtId="167" formatCode="#,##0.0,,,"/>
  </numFmts>
  <fonts count="3" x14ac:knownFonts="1">
    <font>
      <sz val="11"/>
      <color theme="1"/>
      <name val="Aptos Narrow"/>
      <family val="2"/>
      <scheme val="minor"/>
    </font>
    <font>
      <sz val="12"/>
      <color rgb="FF000000"/>
      <name val="Helvetica"/>
      <family val="2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1" fillId="0" borderId="0" xfId="0" applyFont="1"/>
    <xf numFmtId="164" fontId="2" fillId="0" borderId="0" xfId="0" applyNumberFormat="1" applyFont="1" applyAlignment="1">
      <alignment vertical="center" wrapText="1"/>
    </xf>
    <xf numFmtId="2" fontId="0" fillId="0" borderId="0" xfId="0" applyNumberFormat="1"/>
    <xf numFmtId="167" fontId="0" fillId="0" borderId="0" xfId="0" applyNumberFormat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'Figure 3'!$C$1</c:f>
              <c:strCache>
                <c:ptCount val="1"/>
                <c:pt idx="0">
                  <c:v>Goods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3'!$A$2:$A$44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3'!$C$2:$C$44</c:f>
              <c:numCache>
                <c:formatCode>#,##0.00,,,</c:formatCode>
                <c:ptCount val="43"/>
                <c:pt idx="0">
                  <c:v>5115598767.7150021</c:v>
                </c:pt>
                <c:pt idx="1">
                  <c:v>4876584397.6852379</c:v>
                </c:pt>
                <c:pt idx="2">
                  <c:v>5302713831.8706913</c:v>
                </c:pt>
                <c:pt idx="3">
                  <c:v>5161495969.8507767</c:v>
                </c:pt>
                <c:pt idx="4">
                  <c:v>4569524280.0886555</c:v>
                </c:pt>
                <c:pt idx="5">
                  <c:v>4392961376.4244061</c:v>
                </c:pt>
                <c:pt idx="6">
                  <c:v>4471925717.4912128</c:v>
                </c:pt>
                <c:pt idx="7">
                  <c:v>3677795223.5257168</c:v>
                </c:pt>
                <c:pt idx="8">
                  <c:v>3561007320.5165443</c:v>
                </c:pt>
                <c:pt idx="9">
                  <c:v>4388118457.569521</c:v>
                </c:pt>
                <c:pt idx="10">
                  <c:v>3450639195.4299278</c:v>
                </c:pt>
                <c:pt idx="11">
                  <c:v>3813527255.3358822</c:v>
                </c:pt>
                <c:pt idx="12">
                  <c:v>2015541320.6695404</c:v>
                </c:pt>
                <c:pt idx="13">
                  <c:v>2810991410.4611683</c:v>
                </c:pt>
                <c:pt idx="14">
                  <c:v>2529081381.4083004</c:v>
                </c:pt>
                <c:pt idx="15">
                  <c:v>3415292360.7471809</c:v>
                </c:pt>
                <c:pt idx="16">
                  <c:v>2517735768.7361927</c:v>
                </c:pt>
                <c:pt idx="17">
                  <c:v>2658794330.8158474</c:v>
                </c:pt>
                <c:pt idx="18">
                  <c:v>2910733490.7716541</c:v>
                </c:pt>
                <c:pt idx="19">
                  <c:v>2726844921.8881645</c:v>
                </c:pt>
                <c:pt idx="20">
                  <c:v>1109794960.3915577</c:v>
                </c:pt>
                <c:pt idx="21">
                  <c:v>4242878822.4034977</c:v>
                </c:pt>
                <c:pt idx="22">
                  <c:v>3816669098.2815552</c:v>
                </c:pt>
                <c:pt idx="23">
                  <c:v>4154945853.9379482</c:v>
                </c:pt>
                <c:pt idx="24">
                  <c:v>3383154316.7495995</c:v>
                </c:pt>
                <c:pt idx="25">
                  <c:v>2497703395.2244682</c:v>
                </c:pt>
                <c:pt idx="26">
                  <c:v>2958330701.5723991</c:v>
                </c:pt>
                <c:pt idx="27">
                  <c:v>3539515073.9610214</c:v>
                </c:pt>
                <c:pt idx="28">
                  <c:v>3418553064.1243</c:v>
                </c:pt>
                <c:pt idx="29">
                  <c:v>3723432987.4584236</c:v>
                </c:pt>
                <c:pt idx="30">
                  <c:v>4104710580.2587566</c:v>
                </c:pt>
                <c:pt idx="31">
                  <c:v>3253148318.3200684</c:v>
                </c:pt>
                <c:pt idx="32">
                  <c:v>3208829692.2476177</c:v>
                </c:pt>
                <c:pt idx="33">
                  <c:v>3511218724.0822697</c:v>
                </c:pt>
                <c:pt idx="34">
                  <c:v>3268781229.1068783</c:v>
                </c:pt>
                <c:pt idx="35">
                  <c:v>3008011901.5453873</c:v>
                </c:pt>
                <c:pt idx="36">
                  <c:v>3213245878.2760391</c:v>
                </c:pt>
                <c:pt idx="37">
                  <c:v>3556902626.7699528</c:v>
                </c:pt>
                <c:pt idx="38">
                  <c:v>4658897683.7660351</c:v>
                </c:pt>
                <c:pt idx="39">
                  <c:v>4927520224.786171</c:v>
                </c:pt>
                <c:pt idx="40">
                  <c:v>5481153738.0159378</c:v>
                </c:pt>
                <c:pt idx="41">
                  <c:v>4575198501.374073</c:v>
                </c:pt>
                <c:pt idx="42">
                  <c:v>5290864083.8807659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A-644B-986E-F4E618493DBD}"/>
            </c:ext>
          </c:extLst>
        </c:ser>
        <c:ser>
          <c:idx val="2"/>
          <c:order val="2"/>
          <c:tx>
            <c:strRef>
              <c:f>'Figure 3'!$D$1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3'!$A$2:$A$44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3'!$D$2:$D$44</c:f>
              <c:numCache>
                <c:formatCode>#,##0.00,,,</c:formatCode>
                <c:ptCount val="43"/>
                <c:pt idx="0">
                  <c:v>-1739183919.4904213</c:v>
                </c:pt>
                <c:pt idx="1">
                  <c:v>-1989628730.9292948</c:v>
                </c:pt>
                <c:pt idx="2">
                  <c:v>-2117454573.2965353</c:v>
                </c:pt>
                <c:pt idx="3">
                  <c:v>-1899392891.0439608</c:v>
                </c:pt>
                <c:pt idx="4">
                  <c:v>-1855695728.9455574</c:v>
                </c:pt>
                <c:pt idx="5">
                  <c:v>-1820322432.2914917</c:v>
                </c:pt>
                <c:pt idx="6">
                  <c:v>-2106123833.3530123</c:v>
                </c:pt>
                <c:pt idx="7">
                  <c:v>-2366378460.8850698</c:v>
                </c:pt>
                <c:pt idx="8">
                  <c:v>-2111012622.9220545</c:v>
                </c:pt>
                <c:pt idx="9">
                  <c:v>-2325500979.4116564</c:v>
                </c:pt>
                <c:pt idx="10">
                  <c:v>-1966024343.3967054</c:v>
                </c:pt>
                <c:pt idx="11">
                  <c:v>-1890266562.6206729</c:v>
                </c:pt>
                <c:pt idx="12">
                  <c:v>-2047200477.2925568</c:v>
                </c:pt>
                <c:pt idx="13">
                  <c:v>-2045153382.0875013</c:v>
                </c:pt>
                <c:pt idx="14">
                  <c:v>-2247830341.7714958</c:v>
                </c:pt>
                <c:pt idx="15">
                  <c:v>-1931325389.7273564</c:v>
                </c:pt>
                <c:pt idx="16">
                  <c:v>-1738702806.1742291</c:v>
                </c:pt>
                <c:pt idx="17">
                  <c:v>-1807854607.9525332</c:v>
                </c:pt>
                <c:pt idx="18">
                  <c:v>-1927807344.7651572</c:v>
                </c:pt>
                <c:pt idx="19">
                  <c:v>-1711777478.7532573</c:v>
                </c:pt>
                <c:pt idx="20">
                  <c:v>-1537716232.9725301</c:v>
                </c:pt>
                <c:pt idx="21">
                  <c:v>-913960573.03174043</c:v>
                </c:pt>
                <c:pt idx="22">
                  <c:v>-955637550.49261999</c:v>
                </c:pt>
                <c:pt idx="23">
                  <c:v>-758887533.96086311</c:v>
                </c:pt>
                <c:pt idx="24">
                  <c:v>-681248574.21211815</c:v>
                </c:pt>
                <c:pt idx="25">
                  <c:v>-615834626.71264505</c:v>
                </c:pt>
                <c:pt idx="26">
                  <c:v>-592074880.08936238</c:v>
                </c:pt>
                <c:pt idx="27">
                  <c:v>-352115222.86501551</c:v>
                </c:pt>
                <c:pt idx="28">
                  <c:v>-261215189.19508028</c:v>
                </c:pt>
                <c:pt idx="29">
                  <c:v>-413009444.89673567</c:v>
                </c:pt>
                <c:pt idx="30">
                  <c:v>-537399101.59261417</c:v>
                </c:pt>
                <c:pt idx="31">
                  <c:v>-716189978.23559403</c:v>
                </c:pt>
                <c:pt idx="32">
                  <c:v>-921673284.81292343</c:v>
                </c:pt>
                <c:pt idx="33">
                  <c:v>-1056513255.247735</c:v>
                </c:pt>
                <c:pt idx="34">
                  <c:v>-1253116685.2023044</c:v>
                </c:pt>
                <c:pt idx="35">
                  <c:v>-1340269692.6412334</c:v>
                </c:pt>
                <c:pt idx="36">
                  <c:v>-1315308949.9962537</c:v>
                </c:pt>
                <c:pt idx="37">
                  <c:v>-1344857936.9558735</c:v>
                </c:pt>
                <c:pt idx="38">
                  <c:v>-1177494716.7555923</c:v>
                </c:pt>
                <c:pt idx="39">
                  <c:v>-1057225316.6526976</c:v>
                </c:pt>
                <c:pt idx="40">
                  <c:v>-1234473981.5075505</c:v>
                </c:pt>
                <c:pt idx="41">
                  <c:v>-989337416.2851243</c:v>
                </c:pt>
                <c:pt idx="42">
                  <c:v>-945455144.15529156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A-644B-986E-F4E618493DBD}"/>
            </c:ext>
          </c:extLst>
        </c:ser>
        <c:ser>
          <c:idx val="3"/>
          <c:order val="3"/>
          <c:tx>
            <c:strRef>
              <c:f>'Figure 3'!$E$1</c:f>
              <c:strCache>
                <c:ptCount val="1"/>
                <c:pt idx="0">
                  <c:v>Primary Income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3'!$A$2:$A$44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3'!$E$2:$E$44</c:f>
              <c:numCache>
                <c:formatCode>#,##0.00,,,</c:formatCode>
                <c:ptCount val="43"/>
                <c:pt idx="0">
                  <c:v>-43999974.248063564</c:v>
                </c:pt>
                <c:pt idx="1">
                  <c:v>-241322255.35452127</c:v>
                </c:pt>
                <c:pt idx="2">
                  <c:v>-976931608.91743231</c:v>
                </c:pt>
                <c:pt idx="3">
                  <c:v>-584611894.59018707</c:v>
                </c:pt>
                <c:pt idx="4">
                  <c:v>-451121081.77197003</c:v>
                </c:pt>
                <c:pt idx="5">
                  <c:v>-265011552.34903765</c:v>
                </c:pt>
                <c:pt idx="6">
                  <c:v>-74616641.910356045</c:v>
                </c:pt>
                <c:pt idx="7">
                  <c:v>-1125789511.0326087</c:v>
                </c:pt>
                <c:pt idx="8">
                  <c:v>-106278721.09226561</c:v>
                </c:pt>
                <c:pt idx="9">
                  <c:v>28408933.869918823</c:v>
                </c:pt>
                <c:pt idx="10">
                  <c:v>-316408985.15910864</c:v>
                </c:pt>
                <c:pt idx="11">
                  <c:v>-121967709.2776494</c:v>
                </c:pt>
                <c:pt idx="12">
                  <c:v>-570538671.27797198</c:v>
                </c:pt>
                <c:pt idx="13">
                  <c:v>-571781943.23650908</c:v>
                </c:pt>
                <c:pt idx="14">
                  <c:v>-60869608.297186375</c:v>
                </c:pt>
                <c:pt idx="15">
                  <c:v>-523529013.44014072</c:v>
                </c:pt>
                <c:pt idx="16">
                  <c:v>213086642.41823673</c:v>
                </c:pt>
                <c:pt idx="17">
                  <c:v>-242757394.72403812</c:v>
                </c:pt>
                <c:pt idx="18">
                  <c:v>-425595794.19901705</c:v>
                </c:pt>
                <c:pt idx="19">
                  <c:v>-620961494.32820439</c:v>
                </c:pt>
                <c:pt idx="20">
                  <c:v>-688525020.43540347</c:v>
                </c:pt>
                <c:pt idx="21">
                  <c:v>-710930997.6575675</c:v>
                </c:pt>
                <c:pt idx="22">
                  <c:v>-831275033.50836515</c:v>
                </c:pt>
                <c:pt idx="23">
                  <c:v>-902589553.09426546</c:v>
                </c:pt>
                <c:pt idx="24">
                  <c:v>-629777863.4933517</c:v>
                </c:pt>
                <c:pt idx="25">
                  <c:v>-625946135.13800287</c:v>
                </c:pt>
                <c:pt idx="26">
                  <c:v>-596059345.13602567</c:v>
                </c:pt>
                <c:pt idx="27">
                  <c:v>-876361966.34204459</c:v>
                </c:pt>
                <c:pt idx="28">
                  <c:v>-893507958.19249964</c:v>
                </c:pt>
                <c:pt idx="29">
                  <c:v>-1496432885.4218955</c:v>
                </c:pt>
                <c:pt idx="30">
                  <c:v>-561578702.15795016</c:v>
                </c:pt>
                <c:pt idx="31">
                  <c:v>-383456768.44170499</c:v>
                </c:pt>
                <c:pt idx="32">
                  <c:v>-397683404.49287653</c:v>
                </c:pt>
                <c:pt idx="33">
                  <c:v>-1033354857.678525</c:v>
                </c:pt>
                <c:pt idx="34">
                  <c:v>-724039592.17820668</c:v>
                </c:pt>
                <c:pt idx="35">
                  <c:v>-775279124.80976295</c:v>
                </c:pt>
                <c:pt idx="36">
                  <c:v>-610295027.17609501</c:v>
                </c:pt>
                <c:pt idx="37">
                  <c:v>-948413052.46714282</c:v>
                </c:pt>
                <c:pt idx="38">
                  <c:v>-411531662.46444368</c:v>
                </c:pt>
                <c:pt idx="39">
                  <c:v>-807567972.43961096</c:v>
                </c:pt>
                <c:pt idx="40">
                  <c:v>-496048626.35592794</c:v>
                </c:pt>
                <c:pt idx="41">
                  <c:v>-881030554.15974426</c:v>
                </c:pt>
                <c:pt idx="42">
                  <c:v>-635586974.52237487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A-644B-986E-F4E618493DBD}"/>
            </c:ext>
          </c:extLst>
        </c:ser>
        <c:ser>
          <c:idx val="4"/>
          <c:order val="4"/>
          <c:tx>
            <c:strRef>
              <c:f>'Figure 3'!$F$1</c:f>
              <c:strCache>
                <c:ptCount val="1"/>
                <c:pt idx="0">
                  <c:v>Transfers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3'!$A$2:$A$44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3'!$F$2:$F$44</c:f>
              <c:numCache>
                <c:formatCode>#,##0.00,,,</c:formatCode>
                <c:ptCount val="43"/>
                <c:pt idx="0">
                  <c:v>-47854502.00112468</c:v>
                </c:pt>
                <c:pt idx="1">
                  <c:v>-63316646.159787297</c:v>
                </c:pt>
                <c:pt idx="2">
                  <c:v>-148409527.01049507</c:v>
                </c:pt>
                <c:pt idx="3">
                  <c:v>-188961766.09498298</c:v>
                </c:pt>
                <c:pt idx="4">
                  <c:v>-63743568.543881953</c:v>
                </c:pt>
                <c:pt idx="5">
                  <c:v>-40858553.590029716</c:v>
                </c:pt>
                <c:pt idx="6">
                  <c:v>-85374956.935996979</c:v>
                </c:pt>
                <c:pt idx="7">
                  <c:v>-142173164.37446785</c:v>
                </c:pt>
                <c:pt idx="8">
                  <c:v>-99250412.508350492</c:v>
                </c:pt>
                <c:pt idx="9">
                  <c:v>-124615541.48325998</c:v>
                </c:pt>
                <c:pt idx="10">
                  <c:v>-87316512.067938387</c:v>
                </c:pt>
                <c:pt idx="11">
                  <c:v>-70215169.708990037</c:v>
                </c:pt>
                <c:pt idx="12">
                  <c:v>-67176890.364959151</c:v>
                </c:pt>
                <c:pt idx="13">
                  <c:v>-101691716.74602914</c:v>
                </c:pt>
                <c:pt idx="14">
                  <c:v>42393586.415111423</c:v>
                </c:pt>
                <c:pt idx="15">
                  <c:v>63692348.36115469</c:v>
                </c:pt>
                <c:pt idx="16">
                  <c:v>65709744.133283049</c:v>
                </c:pt>
                <c:pt idx="17">
                  <c:v>94228782.228170291</c:v>
                </c:pt>
                <c:pt idx="18">
                  <c:v>56990826.262263119</c:v>
                </c:pt>
                <c:pt idx="19">
                  <c:v>64728342.923434347</c:v>
                </c:pt>
                <c:pt idx="20">
                  <c:v>17364355.847141057</c:v>
                </c:pt>
                <c:pt idx="21">
                  <c:v>36887933.945316732</c:v>
                </c:pt>
                <c:pt idx="22">
                  <c:v>66054730.52003634</c:v>
                </c:pt>
                <c:pt idx="23">
                  <c:v>96233329.928025723</c:v>
                </c:pt>
                <c:pt idx="24">
                  <c:v>59577104.695600718</c:v>
                </c:pt>
                <c:pt idx="25">
                  <c:v>89477531.092215627</c:v>
                </c:pt>
                <c:pt idx="26">
                  <c:v>73454596.11187464</c:v>
                </c:pt>
                <c:pt idx="27">
                  <c:v>123687632.94432566</c:v>
                </c:pt>
                <c:pt idx="28">
                  <c:v>80557215.655155122</c:v>
                </c:pt>
                <c:pt idx="29">
                  <c:v>128270952.44638748</c:v>
                </c:pt>
                <c:pt idx="30">
                  <c:v>143898945.12485668</c:v>
                </c:pt>
                <c:pt idx="31">
                  <c:v>86787297.913140789</c:v>
                </c:pt>
                <c:pt idx="32">
                  <c:v>35917121.796333805</c:v>
                </c:pt>
                <c:pt idx="33">
                  <c:v>65926597.51319541</c:v>
                </c:pt>
                <c:pt idx="34">
                  <c:v>47835159.824761674</c:v>
                </c:pt>
                <c:pt idx="35">
                  <c:v>102577121.34078568</c:v>
                </c:pt>
                <c:pt idx="36">
                  <c:v>81443562.872973159</c:v>
                </c:pt>
                <c:pt idx="37">
                  <c:v>62507235.82154566</c:v>
                </c:pt>
                <c:pt idx="38">
                  <c:v>83044710.26516366</c:v>
                </c:pt>
                <c:pt idx="39">
                  <c:v>92603318.516390413</c:v>
                </c:pt>
                <c:pt idx="40">
                  <c:v>62285435.454289496</c:v>
                </c:pt>
                <c:pt idx="41">
                  <c:v>88270731.254477456</c:v>
                </c:pt>
                <c:pt idx="42">
                  <c:v>162789291.09006613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7A-644B-986E-F4E618493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47711568"/>
        <c:axId val="731333408"/>
      </c:barChart>
      <c:lineChart>
        <c:grouping val="standard"/>
        <c:varyColors val="0"/>
        <c:ser>
          <c:idx val="0"/>
          <c:order val="0"/>
          <c:tx>
            <c:strRef>
              <c:f>'Figure 3'!$B$1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3'!$B$2:$B$44</c:f>
              <c:numCache>
                <c:formatCode>#,##0.00,,,</c:formatCode>
                <c:ptCount val="43"/>
                <c:pt idx="0">
                  <c:v>3284560371.9753923</c:v>
                </c:pt>
                <c:pt idx="1">
                  <c:v>2582316765.2416348</c:v>
                </c:pt>
                <c:pt idx="2">
                  <c:v>2059918122.6462283</c:v>
                </c:pt>
                <c:pt idx="3">
                  <c:v>2488529418.1216459</c:v>
                </c:pt>
                <c:pt idx="4">
                  <c:v>2198963900.8272462</c:v>
                </c:pt>
                <c:pt idx="5">
                  <c:v>2266768838.1938472</c:v>
                </c:pt>
                <c:pt idx="6">
                  <c:v>2205810285.2918477</c:v>
                </c:pt>
                <c:pt idx="7">
                  <c:v>43454087.233570337</c:v>
                </c:pt>
                <c:pt idx="8">
                  <c:v>1244465563.9938736</c:v>
                </c:pt>
                <c:pt idx="9">
                  <c:v>1966410870.5445235</c:v>
                </c:pt>
                <c:pt idx="10">
                  <c:v>1080889354.8061755</c:v>
                </c:pt>
                <c:pt idx="11">
                  <c:v>1731077813.7285697</c:v>
                </c:pt>
                <c:pt idx="12">
                  <c:v>-669374718.26594746</c:v>
                </c:pt>
                <c:pt idx="13">
                  <c:v>92364368.391128778</c:v>
                </c:pt>
                <c:pt idx="14">
                  <c:v>262775017.75472963</c:v>
                </c:pt>
                <c:pt idx="15">
                  <c:v>1024130305.9408385</c:v>
                </c:pt>
                <c:pt idx="16">
                  <c:v>1057829349.1134833</c:v>
                </c:pt>
                <c:pt idx="17">
                  <c:v>702411110.3674463</c:v>
                </c:pt>
                <c:pt idx="18">
                  <c:v>614321178.06974292</c:v>
                </c:pt>
                <c:pt idx="19">
                  <c:v>458834291.73013723</c:v>
                </c:pt>
                <c:pt idx="20">
                  <c:v>-1099081937.169235</c:v>
                </c:pt>
                <c:pt idx="21">
                  <c:v>2654875185.6595068</c:v>
                </c:pt>
                <c:pt idx="22">
                  <c:v>2095811244.8006063</c:v>
                </c:pt>
                <c:pt idx="23">
                  <c:v>2589702096.8108454</c:v>
                </c:pt>
                <c:pt idx="24">
                  <c:v>2131704983.7397304</c:v>
                </c:pt>
                <c:pt idx="25">
                  <c:v>1345400164.4660358</c:v>
                </c:pt>
                <c:pt idx="26">
                  <c:v>1843651072.4588859</c:v>
                </c:pt>
                <c:pt idx="27">
                  <c:v>2434725517.698287</c:v>
                </c:pt>
                <c:pt idx="28">
                  <c:v>2344387132.3918753</c:v>
                </c:pt>
                <c:pt idx="29">
                  <c:v>1942261609.58618</c:v>
                </c:pt>
                <c:pt idx="30">
                  <c:v>3149631721.6330485</c:v>
                </c:pt>
                <c:pt idx="31">
                  <c:v>2240288869.5559106</c:v>
                </c:pt>
                <c:pt idx="32">
                  <c:v>1925390124.7381516</c:v>
                </c:pt>
                <c:pt idx="33">
                  <c:v>1487277208.6692052</c:v>
                </c:pt>
                <c:pt idx="34">
                  <c:v>1339460111.5511289</c:v>
                </c:pt>
                <c:pt idx="35">
                  <c:v>995040205.43517661</c:v>
                </c:pt>
                <c:pt idx="36">
                  <c:v>1369085463.9766636</c:v>
                </c:pt>
                <c:pt idx="37">
                  <c:v>1326138873.1684821</c:v>
                </c:pt>
                <c:pt idx="38">
                  <c:v>3152916014.8111629</c:v>
                </c:pt>
                <c:pt idx="39">
                  <c:v>3155330254.2102528</c:v>
                </c:pt>
                <c:pt idx="40">
                  <c:v>3812916565.6067491</c:v>
                </c:pt>
                <c:pt idx="41">
                  <c:v>2793101262.183682</c:v>
                </c:pt>
                <c:pt idx="42">
                  <c:v>3872611256.2931652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7A-644B-986E-F4E618493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711568"/>
        <c:axId val="731333408"/>
      </c:lineChart>
      <c:dateAx>
        <c:axId val="747711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333408"/>
        <c:crosses val="autoZero"/>
        <c:auto val="1"/>
        <c:lblOffset val="100"/>
        <c:baseTimeUnit val="months"/>
        <c:majorUnit val="6"/>
        <c:majorTimeUnit val="months"/>
      </c:dateAx>
      <c:valAx>
        <c:axId val="73133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71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10'!$J$1</c:f>
              <c:strCache>
                <c:ptCount val="1"/>
                <c:pt idx="0">
                  <c:v>FDI+Eqity Ass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10'!$J$2:$J$45</c:f>
              <c:numCache>
                <c:formatCode>General</c:formatCode>
                <c:ptCount val="44"/>
                <c:pt idx="3" formatCode="#,##0.00,,,">
                  <c:v>1897621413.0578449</c:v>
                </c:pt>
                <c:pt idx="4" formatCode="#,##0.00,,,">
                  <c:v>2223698885.4327083</c:v>
                </c:pt>
                <c:pt idx="5" formatCode="#,##0.00,,,">
                  <c:v>2385073191.4483757</c:v>
                </c:pt>
                <c:pt idx="6" formatCode="#,##0.00,,,">
                  <c:v>2549265677.5459876</c:v>
                </c:pt>
                <c:pt idx="7" formatCode="#,##0.00,,,">
                  <c:v>2230263563.560483</c:v>
                </c:pt>
                <c:pt idx="8" formatCode="#,##0.00,,,">
                  <c:v>1896809838.5427556</c:v>
                </c:pt>
                <c:pt idx="9" formatCode="#,##0.00,,,">
                  <c:v>1550478839.0396593</c:v>
                </c:pt>
                <c:pt idx="10" formatCode="#,##0.00,,,">
                  <c:v>1257986790.7226896</c:v>
                </c:pt>
                <c:pt idx="11" formatCode="#,##0.00,,,">
                  <c:v>1357549706.2660618</c:v>
                </c:pt>
                <c:pt idx="12" formatCode="#,##0.00,,,">
                  <c:v>1390752853.9677107</c:v>
                </c:pt>
                <c:pt idx="13" formatCode="#,##0.00,,,">
                  <c:v>1371971619.1068637</c:v>
                </c:pt>
                <c:pt idx="14" formatCode="#,##0.00,,,">
                  <c:v>1332989114.1158085</c:v>
                </c:pt>
                <c:pt idx="15" formatCode="#,##0.00,,,">
                  <c:v>1136874915.4517748</c:v>
                </c:pt>
                <c:pt idx="16" formatCode="#,##0.00,,,">
                  <c:v>993294407.65261519</c:v>
                </c:pt>
                <c:pt idx="17" formatCode="#,##0.00,,,">
                  <c:v>1034020348.1158366</c:v>
                </c:pt>
                <c:pt idx="18" formatCode="#,##0.00,,,">
                  <c:v>1025679772.8678846</c:v>
                </c:pt>
                <c:pt idx="19" formatCode="#,##0.00,,,">
                  <c:v>1142668618.5856845</c:v>
                </c:pt>
                <c:pt idx="20" formatCode="#,##0.00,,,">
                  <c:v>1482255837.1281004</c:v>
                </c:pt>
                <c:pt idx="21" formatCode="#,##0.00,,,">
                  <c:v>1539825342.4115057</c:v>
                </c:pt>
                <c:pt idx="22" formatCode="#,##0.00,,,">
                  <c:v>1710809823.5489578</c:v>
                </c:pt>
                <c:pt idx="23" formatCode="#,##0.00,,,">
                  <c:v>1902641564.6321452</c:v>
                </c:pt>
                <c:pt idx="24" formatCode="#,##0.00,,,">
                  <c:v>1929394100.6591153</c:v>
                </c:pt>
                <c:pt idx="25" formatCode="#,##0.00,,,">
                  <c:v>1902714263.4645274</c:v>
                </c:pt>
                <c:pt idx="26" formatCode="#,##0.00,,,">
                  <c:v>1654919029.2457032</c:v>
                </c:pt>
                <c:pt idx="27" formatCode="#,##0.00,,,">
                  <c:v>1459690729.3932288</c:v>
                </c:pt>
                <c:pt idx="28" formatCode="#,##0.00,,,">
                  <c:v>1276108678.8508363</c:v>
                </c:pt>
                <c:pt idx="29" formatCode="#,##0.00,,,">
                  <c:v>1211564428.2007797</c:v>
                </c:pt>
                <c:pt idx="30" formatCode="#,##0.00,,,">
                  <c:v>1353685951.7023523</c:v>
                </c:pt>
                <c:pt idx="31" formatCode="#,##0.00,,,">
                  <c:v>1406404063.6484091</c:v>
                </c:pt>
                <c:pt idx="32" formatCode="#,##0.00,,,">
                  <c:v>1419323965.2083995</c:v>
                </c:pt>
                <c:pt idx="33" formatCode="#,##0.00,,,">
                  <c:v>1474247016.4395952</c:v>
                </c:pt>
                <c:pt idx="34" formatCode="#,##0.00,,,">
                  <c:v>1578081186.2407422</c:v>
                </c:pt>
                <c:pt idx="35" formatCode="#,##0.00,,,">
                  <c:v>1536180432.6478682</c:v>
                </c:pt>
                <c:pt idx="36" formatCode="#,##0.00,,,">
                  <c:v>1494693512.6432607</c:v>
                </c:pt>
                <c:pt idx="37" formatCode="#,##0.00,,,">
                  <c:v>1755440861.1175847</c:v>
                </c:pt>
                <c:pt idx="38" formatCode="#,##0.00,,,">
                  <c:v>1620566512.4349935</c:v>
                </c:pt>
                <c:pt idx="39" formatCode="#,##0.00,,,">
                  <c:v>1587583599.0969949</c:v>
                </c:pt>
                <c:pt idx="40" formatCode="#,##0.00,,,">
                  <c:v>1809341356.9484198</c:v>
                </c:pt>
                <c:pt idx="41" formatCode="#,##0.00,,,">
                  <c:v>1658842373.5404415</c:v>
                </c:pt>
                <c:pt idx="42" formatCode="#,##0.00,,,">
                  <c:v>1861314651.1880884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B-2044-A53C-A16FD07CC671}"/>
            </c:ext>
          </c:extLst>
        </c:ser>
        <c:ser>
          <c:idx val="1"/>
          <c:order val="1"/>
          <c:tx>
            <c:strRef>
              <c:f>'Figure 10'!$K$1</c:f>
              <c:strCache>
                <c:ptCount val="1"/>
                <c:pt idx="0">
                  <c:v>FDI+Equity Liab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10'!$K$2:$K$44</c:f>
              <c:numCache>
                <c:formatCode>General</c:formatCode>
                <c:ptCount val="43"/>
                <c:pt idx="3" formatCode="#,##0.00,,,">
                  <c:v>-2285484703.0528355</c:v>
                </c:pt>
                <c:pt idx="4" formatCode="#,##0.00,,,">
                  <c:v>-2033906531.0384541</c:v>
                </c:pt>
                <c:pt idx="5" formatCode="#,##0.00,,,">
                  <c:v>-1706582567.6387422</c:v>
                </c:pt>
                <c:pt idx="6" formatCode="#,##0.00,,,">
                  <c:v>-1722037253.387598</c:v>
                </c:pt>
                <c:pt idx="7" formatCode="#,##0.00,,,">
                  <c:v>-1732030932.4726875</c:v>
                </c:pt>
                <c:pt idx="8" formatCode="#,##0.00,,,">
                  <c:v>-1678347092.3171198</c:v>
                </c:pt>
                <c:pt idx="9" formatCode="#,##0.00,,,">
                  <c:v>-1554816540.8409305</c:v>
                </c:pt>
                <c:pt idx="10" formatCode="#,##0.00,,,">
                  <c:v>-1559206883.3088894</c:v>
                </c:pt>
                <c:pt idx="11" formatCode="#,##0.00,,,">
                  <c:v>-1599028314.4440413</c:v>
                </c:pt>
                <c:pt idx="12" formatCode="#,##0.00,,,">
                  <c:v>-1903380013.5384593</c:v>
                </c:pt>
                <c:pt idx="13" formatCode="#,##0.00,,,">
                  <c:v>-2246856766.8120008</c:v>
                </c:pt>
                <c:pt idx="14" formatCode="#,##0.00,,,">
                  <c:v>-2241991880.7767935</c:v>
                </c:pt>
                <c:pt idx="15" formatCode="#,##0.00,,,">
                  <c:v>-2087679132.9066949</c:v>
                </c:pt>
                <c:pt idx="16" formatCode="#,##0.00,,,">
                  <c:v>-1942667016.2836471</c:v>
                </c:pt>
                <c:pt idx="17" formatCode="#,##0.00,,,">
                  <c:v>-1569135068.8258035</c:v>
                </c:pt>
                <c:pt idx="18" formatCode="#,##0.00,,,">
                  <c:v>-1467816397.7830234</c:v>
                </c:pt>
                <c:pt idx="19" formatCode="#,##0.00,,,">
                  <c:v>-1598427963.2805455</c:v>
                </c:pt>
                <c:pt idx="20" formatCode="#,##0.00,,,">
                  <c:v>-1349277949.2818258</c:v>
                </c:pt>
                <c:pt idx="21" formatCode="#,##0.00,,,">
                  <c:v>-1673332820.5779855</c:v>
                </c:pt>
                <c:pt idx="22" formatCode="#,##0.00,,,">
                  <c:v>-1959650338.7396693</c:v>
                </c:pt>
                <c:pt idx="23" formatCode="#,##0.00,,,">
                  <c:v>-2173433110.8227863</c:v>
                </c:pt>
                <c:pt idx="24" formatCode="#,##0.00,,,">
                  <c:v>-2517952212.4169164</c:v>
                </c:pt>
                <c:pt idx="25" formatCode="#,##0.00,,,">
                  <c:v>-2577084032.1394854</c:v>
                </c:pt>
                <c:pt idx="26" formatCode="#,##0.00,,,">
                  <c:v>-2473242157.768549</c:v>
                </c:pt>
                <c:pt idx="27" formatCode="#,##0.00,,,">
                  <c:v>-2348519167.4020815</c:v>
                </c:pt>
                <c:pt idx="28" formatCode="#,##0.00,,,">
                  <c:v>-2268787070.5241714</c:v>
                </c:pt>
                <c:pt idx="29" formatCode="#,##0.00,,,">
                  <c:v>-1977312381.4363325</c:v>
                </c:pt>
                <c:pt idx="30" formatCode="#,##0.00,,,">
                  <c:v>-1630456440.4127071</c:v>
                </c:pt>
                <c:pt idx="31" formatCode="#,##0.00,,,">
                  <c:v>-1231662690.7526071</c:v>
                </c:pt>
                <c:pt idx="32" formatCode="#,##0.00,,,">
                  <c:v>-992533581.51406074</c:v>
                </c:pt>
                <c:pt idx="33" formatCode="#,##0.00,,,">
                  <c:v>-816325638.66385531</c:v>
                </c:pt>
                <c:pt idx="34" formatCode="#,##0.00,,,">
                  <c:v>-591928269.33711612</c:v>
                </c:pt>
                <c:pt idx="35" formatCode="#,##0.00,,,">
                  <c:v>-333852859.41908437</c:v>
                </c:pt>
                <c:pt idx="36" formatCode="#,##0.00,,,">
                  <c:v>-76530148.976429433</c:v>
                </c:pt>
                <c:pt idx="37" formatCode="#,##0.00,,,">
                  <c:v>112698669.77314009</c:v>
                </c:pt>
                <c:pt idx="38" formatCode="#,##0.00,,,">
                  <c:v>16588412.787805632</c:v>
                </c:pt>
                <c:pt idx="39" formatCode="#,##0.00,,,">
                  <c:v>8775631.7953026816</c:v>
                </c:pt>
                <c:pt idx="40" formatCode="#,##0.00,,,">
                  <c:v>-53454476.680486687</c:v>
                </c:pt>
                <c:pt idx="41" formatCode="#,##0.00,,,">
                  <c:v>-340097474.67961717</c:v>
                </c:pt>
                <c:pt idx="42" formatCode="#,##0.00,,,">
                  <c:v>-309065273.03540766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4B-2044-A53C-A16FD07CC671}"/>
            </c:ext>
          </c:extLst>
        </c:ser>
        <c:ser>
          <c:idx val="2"/>
          <c:order val="2"/>
          <c:tx>
            <c:strRef>
              <c:f>'Figure 10'!$L$1</c:f>
              <c:strCache>
                <c:ptCount val="1"/>
                <c:pt idx="0">
                  <c:v>Debt+Bank Ass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10'!$L$2:$L$44</c:f>
              <c:numCache>
                <c:formatCode>General</c:formatCode>
                <c:ptCount val="43"/>
                <c:pt idx="3" formatCode="#,##0.00,,,">
                  <c:v>1027369898.9760616</c:v>
                </c:pt>
                <c:pt idx="4" formatCode="#,##0.00,,,">
                  <c:v>1148292798.987525</c:v>
                </c:pt>
                <c:pt idx="5" formatCode="#,##0.00,,,">
                  <c:v>1151111070.3382201</c:v>
                </c:pt>
                <c:pt idx="6" formatCode="#,##0.00,,,">
                  <c:v>2427153648.466258</c:v>
                </c:pt>
                <c:pt idx="7" formatCode="#,##0.00,,,">
                  <c:v>3607746430.6008019</c:v>
                </c:pt>
                <c:pt idx="8" formatCode="#,##0.00,,,">
                  <c:v>3668260489.3407507</c:v>
                </c:pt>
                <c:pt idx="9" formatCode="#,##0.00,,,">
                  <c:v>3545774648.1276264</c:v>
                </c:pt>
                <c:pt idx="10" formatCode="#,##0.00,,,">
                  <c:v>2628489971.7050343</c:v>
                </c:pt>
                <c:pt idx="11" formatCode="#,##0.00,,,">
                  <c:v>1329494024.182173</c:v>
                </c:pt>
                <c:pt idx="12" formatCode="#,##0.00,,,">
                  <c:v>1122435062.4249728</c:v>
                </c:pt>
                <c:pt idx="13" formatCode="#,##0.00,,,">
                  <c:v>833402177.48610401</c:v>
                </c:pt>
                <c:pt idx="14" formatCode="#,##0.00,,,">
                  <c:v>947990138.06779051</c:v>
                </c:pt>
                <c:pt idx="15" formatCode="#,##0.00,,,">
                  <c:v>1265602000.1287696</c:v>
                </c:pt>
                <c:pt idx="16" formatCode="#,##0.00,,,">
                  <c:v>1064440895.5637417</c:v>
                </c:pt>
                <c:pt idx="17" formatCode="#,##0.00,,,">
                  <c:v>1206020717.2637746</c:v>
                </c:pt>
                <c:pt idx="18" formatCode="#,##0.00,,,">
                  <c:v>955554491.48400259</c:v>
                </c:pt>
                <c:pt idx="19" formatCode="#,##0.00,,,">
                  <c:v>789912418.40994644</c:v>
                </c:pt>
                <c:pt idx="20" formatCode="#,##0.00,,,">
                  <c:v>876021602.58432114</c:v>
                </c:pt>
                <c:pt idx="21" formatCode="#,##0.00,,,">
                  <c:v>1172674584.2858171</c:v>
                </c:pt>
                <c:pt idx="22" formatCode="#,##0.00,,,">
                  <c:v>1693591709.5260119</c:v>
                </c:pt>
                <c:pt idx="23" formatCode="#,##0.00,,,">
                  <c:v>2307639966.6261086</c:v>
                </c:pt>
                <c:pt idx="24" formatCode="#,##0.00,,,">
                  <c:v>3206100796.2966738</c:v>
                </c:pt>
                <c:pt idx="25" formatCode="#,##0.00,,,">
                  <c:v>3332428975.7295675</c:v>
                </c:pt>
                <c:pt idx="26" formatCode="#,##0.00,,,">
                  <c:v>2794245481.0527782</c:v>
                </c:pt>
                <c:pt idx="27" formatCode="#,##0.00,,,">
                  <c:v>2557503914.4578743</c:v>
                </c:pt>
                <c:pt idx="28" formatCode="#,##0.00,,,">
                  <c:v>1586487577.9722331</c:v>
                </c:pt>
                <c:pt idx="29" formatCode="#,##0.00,,,">
                  <c:v>882405117.9559468</c:v>
                </c:pt>
                <c:pt idx="30" formatCode="#,##0.00,,,">
                  <c:v>426563222.45382798</c:v>
                </c:pt>
                <c:pt idx="31" formatCode="#,##0.00,,,">
                  <c:v>-134770836.88918173</c:v>
                </c:pt>
                <c:pt idx="32" formatCode="#,##0.00,,,">
                  <c:v>-83052742.819325268</c:v>
                </c:pt>
                <c:pt idx="33" formatCode="#,##0.00,,,">
                  <c:v>-258511999.9965094</c:v>
                </c:pt>
                <c:pt idx="34" formatCode="#,##0.00,,,">
                  <c:v>-221131958.09761679</c:v>
                </c:pt>
                <c:pt idx="35" formatCode="#,##0.00,,,">
                  <c:v>-105186957.46935949</c:v>
                </c:pt>
                <c:pt idx="36" formatCode="#,##0.00,,,">
                  <c:v>-71999353.493433416</c:v>
                </c:pt>
                <c:pt idx="37" formatCode="#,##0.00,,,">
                  <c:v>127727066.17554891</c:v>
                </c:pt>
                <c:pt idx="38" formatCode="#,##0.00,,,">
                  <c:v>644670486.31272459</c:v>
                </c:pt>
                <c:pt idx="39" formatCode="#,##0.00,,,">
                  <c:v>975604489.16997266</c:v>
                </c:pt>
                <c:pt idx="40" formatCode="#,##0.00,,,">
                  <c:v>1383989997.7482338</c:v>
                </c:pt>
                <c:pt idx="41" formatCode="#,##0.00,,,">
                  <c:v>1762953928.0215945</c:v>
                </c:pt>
                <c:pt idx="42" formatCode="#,##0.00,,,">
                  <c:v>1777013997.7008395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B-2044-A53C-A16FD07CC671}"/>
            </c:ext>
          </c:extLst>
        </c:ser>
        <c:ser>
          <c:idx val="3"/>
          <c:order val="3"/>
          <c:tx>
            <c:strRef>
              <c:f>'Figure 10'!$M$1</c:f>
              <c:strCache>
                <c:ptCount val="1"/>
                <c:pt idx="0">
                  <c:v>Debt+bank Liab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10'!$M$2:$M$44</c:f>
              <c:numCache>
                <c:formatCode>General</c:formatCode>
                <c:ptCount val="43"/>
                <c:pt idx="3" formatCode="#,##0.00,,,">
                  <c:v>3202403093.2556496</c:v>
                </c:pt>
                <c:pt idx="4" formatCode="#,##0.00,,,">
                  <c:v>2841871169.6266961</c:v>
                </c:pt>
                <c:pt idx="5" formatCode="#,##0.00,,,">
                  <c:v>2376378623.3178401</c:v>
                </c:pt>
                <c:pt idx="6" formatCode="#,##0.00,,,">
                  <c:v>870044658.3492434</c:v>
                </c:pt>
                <c:pt idx="7" formatCode="#,##0.00,,,">
                  <c:v>-503101932.84372705</c:v>
                </c:pt>
                <c:pt idx="8" formatCode="#,##0.00,,,">
                  <c:v>-1593870270.4630649</c:v>
                </c:pt>
                <c:pt idx="9" formatCode="#,##0.00,,,">
                  <c:v>-1918776238.9998615</c:v>
                </c:pt>
                <c:pt idx="10" formatCode="#,##0.00,,,">
                  <c:v>-1988792746.4290373</c:v>
                </c:pt>
                <c:pt idx="11" formatCode="#,##0.00,,,">
                  <c:v>-1930918424.3475201</c:v>
                </c:pt>
                <c:pt idx="12" formatCode="#,##0.00,,,">
                  <c:v>-2054010424.6821027</c:v>
                </c:pt>
                <c:pt idx="13" formatCode="#,##0.00,,,">
                  <c:v>-1729294899.2033744</c:v>
                </c:pt>
                <c:pt idx="14" formatCode="#,##0.00,,,">
                  <c:v>-1754837604.999599</c:v>
                </c:pt>
                <c:pt idx="15" formatCode="#,##0.00,,,">
                  <c:v>-1566432352.8077712</c:v>
                </c:pt>
                <c:pt idx="16" formatCode="#,##0.00,,,">
                  <c:v>-871443162.88513947</c:v>
                </c:pt>
                <c:pt idx="17" formatCode="#,##0.00,,,">
                  <c:v>-834782735.25800073</c:v>
                </c:pt>
                <c:pt idx="18" formatCode="#,##0.00,,,">
                  <c:v>-423181154.72095394</c:v>
                </c:pt>
                <c:pt idx="19" formatCode="#,##0.00,,,">
                  <c:v>-402608635.15180993</c:v>
                </c:pt>
                <c:pt idx="20" formatCode="#,##0.00,,,">
                  <c:v>-775729339.04458511</c:v>
                </c:pt>
                <c:pt idx="21" formatCode="#,##0.00,,,">
                  <c:v>-813395488.14457893</c:v>
                </c:pt>
                <c:pt idx="22" formatCode="#,##0.00,,,">
                  <c:v>-1319156934.8274262</c:v>
                </c:pt>
                <c:pt idx="23" formatCode="#,##0.00,,,">
                  <c:v>-1683271041.2540643</c:v>
                </c:pt>
                <c:pt idx="24" formatCode="#,##0.00,,,">
                  <c:v>-2091133522.4479187</c:v>
                </c:pt>
                <c:pt idx="25" formatCode="#,##0.00,,,">
                  <c:v>-2286008658.9531116</c:v>
                </c:pt>
                <c:pt idx="26" formatCode="#,##0.00,,,">
                  <c:v>-1691711968.6523252</c:v>
                </c:pt>
                <c:pt idx="27" formatCode="#,##0.00,,,">
                  <c:v>-1430145411.1015415</c:v>
                </c:pt>
                <c:pt idx="28" formatCode="#,##0.00,,,">
                  <c:v>-469888463.33980584</c:v>
                </c:pt>
                <c:pt idx="29" formatCode="#,##0.00,,,">
                  <c:v>309474501.58893061</c:v>
                </c:pt>
                <c:pt idx="30" formatCode="#,##0.00,,,">
                  <c:v>889982066.88905156</c:v>
                </c:pt>
                <c:pt idx="31" formatCode="#,##0.00,,,">
                  <c:v>1296795361.4452429</c:v>
                </c:pt>
                <c:pt idx="32" formatCode="#,##0.00,,,">
                  <c:v>1130153921.6249089</c:v>
                </c:pt>
                <c:pt idx="33" formatCode="#,##0.00,,,">
                  <c:v>1011020108.7897983</c:v>
                </c:pt>
                <c:pt idx="34" formatCode="#,##0.00,,,">
                  <c:v>662992638.14919579</c:v>
                </c:pt>
                <c:pt idx="35" formatCode="#,##0.00,,,">
                  <c:v>175189859.03853387</c:v>
                </c:pt>
                <c:pt idx="36" formatCode="#,##0.00,,,">
                  <c:v>-258057516.58114612</c:v>
                </c:pt>
                <c:pt idx="37" formatCode="#,##0.00,,,">
                  <c:v>-619631383.53227282</c:v>
                </c:pt>
                <c:pt idx="38" formatCode="#,##0.00,,,">
                  <c:v>-582018362.65340829</c:v>
                </c:pt>
                <c:pt idx="39" formatCode="#,##0.00,,,">
                  <c:v>32063853.310269177</c:v>
                </c:pt>
                <c:pt idx="40" formatCode="#,##0.00,,,">
                  <c:v>212081291.83310688</c:v>
                </c:pt>
                <c:pt idx="41" formatCode="#,##0.00,,,">
                  <c:v>512924715.70344573</c:v>
                </c:pt>
                <c:pt idx="42" formatCode="#,##0.00,,,">
                  <c:v>651866676.22102833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4B-2044-A53C-A16FD07CC671}"/>
            </c:ext>
          </c:extLst>
        </c:ser>
        <c:ser>
          <c:idx val="4"/>
          <c:order val="4"/>
          <c:tx>
            <c:strRef>
              <c:f>'Figure 10'!$N$1</c:f>
              <c:strCache>
                <c:ptCount val="1"/>
                <c:pt idx="0">
                  <c:v>Reserves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10'!$I$2:$I$44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10'!$N$2:$N$44</c:f>
              <c:numCache>
                <c:formatCode>General</c:formatCode>
                <c:ptCount val="43"/>
                <c:pt idx="3" formatCode="#,##0.00,,,">
                  <c:v>-3052017602.7303424</c:v>
                </c:pt>
                <c:pt idx="4" formatCode="#,##0.00,,,">
                  <c:v>-3431155591.8536568</c:v>
                </c:pt>
                <c:pt idx="5" formatCode="#,##0.00,,,">
                  <c:v>-3846505391.4678936</c:v>
                </c:pt>
                <c:pt idx="6" formatCode="#,##0.00,,,">
                  <c:v>-3612878359.4993992</c:v>
                </c:pt>
                <c:pt idx="7" formatCode="#,##0.00,,,">
                  <c:v>-3883953496.5894108</c:v>
                </c:pt>
                <c:pt idx="8" formatCode="#,##0.00,,,">
                  <c:v>-2797445287.1937222</c:v>
                </c:pt>
                <c:pt idx="9" formatCode="#,##0.00,,,">
                  <c:v>-2236567121.4295025</c:v>
                </c:pt>
                <c:pt idx="10" formatCode="#,##0.00,,,">
                  <c:v>-828235998.28801727</c:v>
                </c:pt>
                <c:pt idx="11" formatCode="#,##0.00,,,">
                  <c:v>708363944.35212827</c:v>
                </c:pt>
                <c:pt idx="12" formatCode="#,##0.00,,,">
                  <c:v>929039626.50266039</c:v>
                </c:pt>
                <c:pt idx="13" formatCode="#,##0.00,,,">
                  <c:v>836502066.36125958</c:v>
                </c:pt>
                <c:pt idx="14" formatCode="#,##0.00,,,">
                  <c:v>576825700.75454926</c:v>
                </c:pt>
                <c:pt idx="15" formatCode="#,##0.00,,,">
                  <c:v>125828977.0415656</c:v>
                </c:pt>
                <c:pt idx="16" formatCode="#,##0.00,,,">
                  <c:v>12336991.912652321</c:v>
                </c:pt>
                <c:pt idx="17" formatCode="#,##0.00,,,">
                  <c:v>-203861984.82077181</c:v>
                </c:pt>
                <c:pt idx="18" formatCode="#,##0.00,,,">
                  <c:v>-291734847.32439768</c:v>
                </c:pt>
                <c:pt idx="19" formatCode="#,##0.00,,,">
                  <c:v>-132299812.98133485</c:v>
                </c:pt>
                <c:pt idx="20" formatCode="#,##0.00,,,">
                  <c:v>-399864278.56882703</c:v>
                </c:pt>
                <c:pt idx="21" formatCode="#,##0.00,,,">
                  <c:v>-216389762.15423644</c:v>
                </c:pt>
                <c:pt idx="22" formatCode="#,##0.00,,,">
                  <c:v>-50114913.290342778</c:v>
                </c:pt>
                <c:pt idx="23" formatCode="#,##0.00,,,">
                  <c:v>141669942.25535196</c:v>
                </c:pt>
                <c:pt idx="24" formatCode="#,##0.00,,,">
                  <c:v>552355425.13359237</c:v>
                </c:pt>
                <c:pt idx="25" formatCode="#,##0.00,,,">
                  <c:v>696541349.9172138</c:v>
                </c:pt>
                <c:pt idx="26" formatCode="#,##0.00,,,">
                  <c:v>962069974.74549246</c:v>
                </c:pt>
                <c:pt idx="27" formatCode="#,##0.00,,,">
                  <c:v>1030143922.3285626</c:v>
                </c:pt>
                <c:pt idx="28" formatCode="#,##0.00,,,">
                  <c:v>1041065895.7671977</c:v>
                </c:pt>
                <c:pt idx="29" formatCode="#,##0.00,,,">
                  <c:v>665306551.43985319</c:v>
                </c:pt>
                <c:pt idx="30" formatCode="#,##0.00,,,">
                  <c:v>533391081.01238686</c:v>
                </c:pt>
                <c:pt idx="31" formatCode="#,##0.00,,,">
                  <c:v>533389640.21055913</c:v>
                </c:pt>
                <c:pt idx="32" formatCode="#,##0.00,,,">
                  <c:v>444187323.9317041</c:v>
                </c:pt>
                <c:pt idx="33" formatCode="#,##0.00,,,">
                  <c:v>619228533.60801315</c:v>
                </c:pt>
                <c:pt idx="34" formatCode="#,##0.00,,,">
                  <c:v>174275148.60189795</c:v>
                </c:pt>
                <c:pt idx="35" formatCode="#,##0.00,,,">
                  <c:v>21805995.95079729</c:v>
                </c:pt>
                <c:pt idx="36" formatCode="#,##0.00,,,">
                  <c:v>138650853.41632289</c:v>
                </c:pt>
                <c:pt idx="37" formatCode="#,##0.00,,,">
                  <c:v>-192379718.72417992</c:v>
                </c:pt>
                <c:pt idx="38" formatCode="#,##0.00,,,">
                  <c:v>-99882529.611473188</c:v>
                </c:pt>
                <c:pt idx="39" formatCode="#,##0.00,,,">
                  <c:v>-329385396.96846533</c:v>
                </c:pt>
                <c:pt idx="40" formatCode="#,##0.00,,,">
                  <c:v>-726412664.92045474</c:v>
                </c:pt>
                <c:pt idx="41" formatCode="#,##0.00,,,">
                  <c:v>-517223640.40756786</c:v>
                </c:pt>
                <c:pt idx="42" formatCode="#,##0.00,,,">
                  <c:v>-433687238.50024986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4B-2044-A53C-A16FD07CC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6027472"/>
        <c:axId val="295809984"/>
      </c:barChart>
      <c:lineChart>
        <c:grouping val="standard"/>
        <c:varyColors val="0"/>
        <c:ser>
          <c:idx val="5"/>
          <c:order val="5"/>
          <c:tx>
            <c:strRef>
              <c:f>'Figure 10'!$O$1</c:f>
              <c:strCache>
                <c:ptCount val="1"/>
                <c:pt idx="0">
                  <c:v>Net Flow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'Figure 10'!$I$2:$I$43</c:f>
              <c:numCache>
                <c:formatCode>General</c:formatCode>
                <c:ptCount val="42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</c:numCache>
            </c:numRef>
          </c:cat>
          <c:val>
            <c:numRef>
              <c:f>'Figure 10'!$O$2:$O$44</c:f>
              <c:numCache>
                <c:formatCode>General</c:formatCode>
                <c:ptCount val="43"/>
                <c:pt idx="3" formatCode="#,##0.00,,,">
                  <c:v>789892099.50637817</c:v>
                </c:pt>
                <c:pt idx="4" formatCode="#,##0.00,,,">
                  <c:v>748800731.15481853</c:v>
                </c:pt>
                <c:pt idx="5" formatCode="#,##0.00,,,">
                  <c:v>359474925.99779987</c:v>
                </c:pt>
                <c:pt idx="6" formatCode="#,##0.00,,,">
                  <c:v>511548371.47449207</c:v>
                </c:pt>
                <c:pt idx="7" formatCode="#,##0.00,,,">
                  <c:v>-281076367.74454021</c:v>
                </c:pt>
                <c:pt idx="8" formatCode="#,##0.00,,,">
                  <c:v>-504592322.09040117</c:v>
                </c:pt>
                <c:pt idx="9" formatCode="#,##0.00,,,">
                  <c:v>-613906414.10300899</c:v>
                </c:pt>
                <c:pt idx="10" formatCode="#,##0.00,,,">
                  <c:v>-489758865.59822011</c:v>
                </c:pt>
                <c:pt idx="11" formatCode="#,##0.00,,,">
                  <c:v>-134539063.9911983</c:v>
                </c:pt>
                <c:pt idx="12" formatCode="#,##0.00,,,">
                  <c:v>-515162895.32521808</c:v>
                </c:pt>
                <c:pt idx="13" formatCode="#,##0.00,,,">
                  <c:v>-934275803.06114781</c:v>
                </c:pt>
                <c:pt idx="14" formatCode="#,##0.00,,,">
                  <c:v>-1139024532.8382442</c:v>
                </c:pt>
                <c:pt idx="15" formatCode="#,##0.00,,,">
                  <c:v>-1125805593.092356</c:v>
                </c:pt>
                <c:pt idx="16" formatCode="#,##0.00,,,">
                  <c:v>-744037884.03977728</c:v>
                </c:pt>
                <c:pt idx="17" formatCode="#,##0.00,,,">
                  <c:v>-367738723.52496481</c:v>
                </c:pt>
                <c:pt idx="18" formatCode="#,##0.00,,,">
                  <c:v>-201498135.47648776</c:v>
                </c:pt>
                <c:pt idx="19" formatCode="#,##0.00,,,">
                  <c:v>-200755374.41805929</c:v>
                </c:pt>
                <c:pt idx="20" formatCode="#,##0.00,,,">
                  <c:v>-166594127.18281639</c:v>
                </c:pt>
                <c:pt idx="21" formatCode="#,##0.00,,,">
                  <c:v>9381855.8205219507</c:v>
                </c:pt>
                <c:pt idx="22" formatCode="#,##0.00,,,">
                  <c:v>75479346.217531472</c:v>
                </c:pt>
                <c:pt idx="23" formatCode="#,##0.00,,,">
                  <c:v>495247321.43675512</c:v>
                </c:pt>
                <c:pt idx="24" formatCode="#,##0.00,,,">
                  <c:v>1078764587.2245464</c:v>
                </c:pt>
                <c:pt idx="25" formatCode="#,##0.00,,,">
                  <c:v>1068591898.0187114</c:v>
                </c:pt>
                <c:pt idx="26" formatCode="#,##0.00,,,">
                  <c:v>1246280358.6230998</c:v>
                </c:pt>
                <c:pt idx="27" formatCode="#,##0.00,,,">
                  <c:v>1268673987.6760426</c:v>
                </c:pt>
                <c:pt idx="28" formatCode="#,##0.00,,,">
                  <c:v>1164986618.7262897</c:v>
                </c:pt>
                <c:pt idx="29" formatCode="#,##0.00,,,">
                  <c:v>1091438217.7491779</c:v>
                </c:pt>
                <c:pt idx="30" formatCode="#,##0.00,,,">
                  <c:v>1573165881.6449115</c:v>
                </c:pt>
                <c:pt idx="31" formatCode="#,##0.00,,,">
                  <c:v>1870155537.6624224</c:v>
                </c:pt>
                <c:pt idx="32" formatCode="#,##0.00,,,">
                  <c:v>1918078886.4316266</c:v>
                </c:pt>
                <c:pt idx="33" formatCode="#,##0.00,,,">
                  <c:v>2029658020.177042</c:v>
                </c:pt>
                <c:pt idx="34" formatCode="#,##0.00,,,">
                  <c:v>1602288745.5571029</c:v>
                </c:pt>
                <c:pt idx="35" formatCode="#,##0.00,,,">
                  <c:v>1294136470.7487557</c:v>
                </c:pt>
                <c:pt idx="36" formatCode="#,##0.00,,,">
                  <c:v>1226757347.0085747</c:v>
                </c:pt>
                <c:pt idx="37" formatCode="#,##0.00,,,">
                  <c:v>1183855494.8098209</c:v>
                </c:pt>
                <c:pt idx="38" formatCode="#,##0.00,,,">
                  <c:v>1599924519.270642</c:v>
                </c:pt>
                <c:pt idx="39" formatCode="#,##0.00,,,">
                  <c:v>2274642176.4040742</c:v>
                </c:pt>
                <c:pt idx="40" formatCode="#,##0.00,,,">
                  <c:v>2625545504.9288187</c:v>
                </c:pt>
                <c:pt idx="41" formatCode="#,##0.00,,,">
                  <c:v>3077399902.1782966</c:v>
                </c:pt>
                <c:pt idx="42" formatCode="#,##0.00,,,">
                  <c:v>3547442813.5742989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4B-2044-A53C-A16FD07CC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027472"/>
        <c:axId val="295809984"/>
      </c:lineChart>
      <c:dateAx>
        <c:axId val="29602747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809984"/>
        <c:crosses val="autoZero"/>
        <c:auto val="1"/>
        <c:lblOffset val="100"/>
        <c:baseTimeUnit val="months"/>
        <c:majorUnit val="6"/>
        <c:majorTimeUnit val="months"/>
      </c:dateAx>
      <c:valAx>
        <c:axId val="29580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 w="12700">
              <a:solidFill>
                <a:schemeClr val="tx1"/>
              </a:solidFill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,,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02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18</xdr:row>
      <xdr:rowOff>0</xdr:rowOff>
    </xdr:from>
    <xdr:to>
      <xdr:col>12</xdr:col>
      <xdr:colOff>787400</xdr:colOff>
      <xdr:row>36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03B2E0-D07B-C720-36B7-7B4AB76AA5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17318</xdr:colOff>
      <xdr:row>22</xdr:row>
      <xdr:rowOff>69273</xdr:rowOff>
    </xdr:from>
    <xdr:to>
      <xdr:col>10</xdr:col>
      <xdr:colOff>432954</xdr:colOff>
      <xdr:row>39</xdr:row>
      <xdr:rowOff>55419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2FFC2-EE7C-7473-E277-839519F773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ECB6-35DC-5548-9962-0398F865D2AA}">
  <dimension ref="A1:V112"/>
  <sheetViews>
    <sheetView workbookViewId="0">
      <selection activeCell="B2" sqref="B2"/>
    </sheetView>
    <sheetView tabSelected="1" workbookViewId="1">
      <selection activeCell="V3" sqref="V3"/>
    </sheetView>
  </sheetViews>
  <sheetFormatPr defaultColWidth="11.42578125" defaultRowHeight="15" x14ac:dyDescent="0.25"/>
  <sheetData>
    <row r="1" spans="1:22" ht="120" x14ac:dyDescent="0.25">
      <c r="A1" s="1" t="s">
        <v>0</v>
      </c>
      <c r="B1" s="1" t="s">
        <v>294</v>
      </c>
      <c r="C1" s="1" t="s">
        <v>295</v>
      </c>
      <c r="D1" s="1" t="s">
        <v>336</v>
      </c>
      <c r="E1" s="1" t="s">
        <v>296</v>
      </c>
      <c r="F1" s="1" t="s">
        <v>297</v>
      </c>
      <c r="G1" s="1" t="s">
        <v>298</v>
      </c>
      <c r="H1" s="1" t="s">
        <v>299</v>
      </c>
      <c r="I1" s="1" t="s">
        <v>300</v>
      </c>
      <c r="J1" s="1" t="s">
        <v>301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337</v>
      </c>
      <c r="T1" s="1" t="s">
        <v>338</v>
      </c>
    </row>
    <row r="2" spans="1:22" x14ac:dyDescent="0.25">
      <c r="A2" s="2">
        <v>35796</v>
      </c>
      <c r="B2" s="3">
        <v>-1330105467.52456</v>
      </c>
      <c r="C2" s="3">
        <v>7568691074.2449503</v>
      </c>
      <c r="D2" s="3">
        <v>2079317300.2026701</v>
      </c>
      <c r="E2" s="3">
        <v>973800014.90497804</v>
      </c>
      <c r="F2" s="3">
        <v>2338770974.98667</v>
      </c>
      <c r="G2" s="3">
        <v>1130515791.2534201</v>
      </c>
      <c r="H2" s="3">
        <v>-21331379352.6698</v>
      </c>
      <c r="I2" s="3">
        <v>-10203959565.3571</v>
      </c>
      <c r="J2" s="3">
        <v>9253050612.1921997</v>
      </c>
      <c r="K2" s="3">
        <v>80015273863.004898</v>
      </c>
      <c r="L2" s="3">
        <v>-44835134370.670403</v>
      </c>
      <c r="M2" s="3">
        <v>7375250133.8871098</v>
      </c>
      <c r="N2" s="3">
        <v>-7464061542.60359</v>
      </c>
      <c r="O2" s="3">
        <v>1852444517.5754099</v>
      </c>
      <c r="P2" s="3">
        <v>-11729592302.369301</v>
      </c>
      <c r="Q2" s="3">
        <v>1437392886.1961601</v>
      </c>
      <c r="R2" s="3">
        <v>-253972260.46538401</v>
      </c>
      <c r="S2" s="3">
        <v>26397600924.555</v>
      </c>
      <c r="T2" s="3">
        <v>-9624639195.7122192</v>
      </c>
      <c r="U2" s="6">
        <f>+SUM(K2:R2)-S2</f>
        <v>-1.068115234375E-4</v>
      </c>
      <c r="V2" s="6">
        <f>+SUM(B2:J2)-T2</f>
        <v>103340577.94564819</v>
      </c>
    </row>
    <row r="3" spans="1:22" x14ac:dyDescent="0.25">
      <c r="A3" s="2">
        <v>35886</v>
      </c>
      <c r="B3" s="3">
        <v>-2215672475.6764302</v>
      </c>
      <c r="C3" s="3">
        <v>15381496778.3983</v>
      </c>
      <c r="D3" s="3">
        <v>-1389420715.8657</v>
      </c>
      <c r="E3" s="3">
        <v>-2074687675.5258601</v>
      </c>
      <c r="F3" s="3">
        <v>-794691203.82835901</v>
      </c>
      <c r="G3" s="3">
        <v>-700777127.95014501</v>
      </c>
      <c r="H3" s="3">
        <v>-9690116423.9461899</v>
      </c>
      <c r="I3" s="3">
        <v>-10663015873.9697</v>
      </c>
      <c r="J3" s="3">
        <v>1841493838.0957</v>
      </c>
      <c r="K3" s="3">
        <v>45792649335.920799</v>
      </c>
      <c r="L3" s="3">
        <v>-30845578067.645901</v>
      </c>
      <c r="M3" s="3">
        <v>7181677066.8958502</v>
      </c>
      <c r="N3" s="3">
        <v>-8182366694.4310102</v>
      </c>
      <c r="O3" s="3">
        <v>-1340537205.44842</v>
      </c>
      <c r="P3" s="3">
        <v>-3148362209.3087502</v>
      </c>
      <c r="Q3" s="3">
        <v>896399829.614586</v>
      </c>
      <c r="R3" s="3">
        <v>3714638.1335735801</v>
      </c>
      <c r="S3" s="3">
        <v>10357596693.7307</v>
      </c>
      <c r="T3" s="3">
        <v>-9644517487.6490097</v>
      </c>
      <c r="U3" s="6">
        <f t="shared" ref="U3:U66" si="0">+SUM(K3:R3)-S3</f>
        <v>2.86102294921875E-5</v>
      </c>
      <c r="V3" s="6">
        <f t="shared" ref="V3:V66" si="1">+SUM(B3:J3)-T3</f>
        <v>-660873392.61937332</v>
      </c>
    </row>
    <row r="4" spans="1:22" x14ac:dyDescent="0.25">
      <c r="A4" s="2">
        <v>35977</v>
      </c>
      <c r="B4" s="3">
        <v>774400192.180269</v>
      </c>
      <c r="C4" s="3">
        <v>19161304145.611099</v>
      </c>
      <c r="D4" s="3">
        <v>-1521792353.9907401</v>
      </c>
      <c r="E4" s="3">
        <v>-1955421960.503</v>
      </c>
      <c r="F4" s="3">
        <v>1893523056.4122601</v>
      </c>
      <c r="G4" s="3">
        <v>-906589326.97304702</v>
      </c>
      <c r="H4" s="3">
        <v>2139997378.3497</v>
      </c>
      <c r="I4" s="3">
        <v>-876082339.71504903</v>
      </c>
      <c r="J4" s="3">
        <v>-9787521120.1493206</v>
      </c>
      <c r="K4" s="3">
        <v>21497553179.057201</v>
      </c>
      <c r="L4" s="3">
        <v>-16903875371.0431</v>
      </c>
      <c r="M4" s="3">
        <v>5559755298.2057896</v>
      </c>
      <c r="N4" s="3">
        <v>-5921808856.2245598</v>
      </c>
      <c r="O4" s="3">
        <v>-2601341814.8348799</v>
      </c>
      <c r="P4" s="3">
        <v>-5669552905.61479</v>
      </c>
      <c r="Q4" s="3">
        <v>859436775.12605703</v>
      </c>
      <c r="R4" s="3">
        <v>-27616542.523076698</v>
      </c>
      <c r="S4" s="3">
        <v>-3207450237.8513498</v>
      </c>
      <c r="T4" s="3">
        <v>8632222407.6885509</v>
      </c>
      <c r="U4" s="6">
        <f t="shared" si="0"/>
        <v>-8.58306884765625E-6</v>
      </c>
      <c r="V4" s="6">
        <f t="shared" si="1"/>
        <v>289595263.53361893</v>
      </c>
    </row>
    <row r="5" spans="1:22" x14ac:dyDescent="0.25">
      <c r="A5" s="2">
        <v>36069</v>
      </c>
      <c r="B5" s="3">
        <v>137570751.020722</v>
      </c>
      <c r="C5" s="3">
        <v>1640394001.74564</v>
      </c>
      <c r="D5" s="3">
        <v>831895769.653777</v>
      </c>
      <c r="E5" s="3">
        <v>-773700378.87611604</v>
      </c>
      <c r="F5" s="3">
        <v>-2672602827.57057</v>
      </c>
      <c r="G5" s="3">
        <v>-178292336.33023199</v>
      </c>
      <c r="H5" s="3">
        <v>-6159285601.7336798</v>
      </c>
      <c r="I5" s="3">
        <v>13123800779.041901</v>
      </c>
      <c r="J5" s="3">
        <v>-7733023330.1385803</v>
      </c>
      <c r="K5" s="3">
        <v>16392830079.0172</v>
      </c>
      <c r="L5" s="3">
        <v>-25486815758.640598</v>
      </c>
      <c r="M5" s="3">
        <v>4935405220.0112495</v>
      </c>
      <c r="N5" s="3">
        <v>-5274064034.7408304</v>
      </c>
      <c r="O5" s="3">
        <v>7673574502.7078896</v>
      </c>
      <c r="P5" s="3">
        <v>-1680338582.70713</v>
      </c>
      <c r="Q5" s="3">
        <v>1467418509.0632</v>
      </c>
      <c r="R5" s="3">
        <v>-104327835.14511301</v>
      </c>
      <c r="S5" s="3">
        <v>-2076317900.43432</v>
      </c>
      <c r="T5" s="3">
        <v>-2051180724.3273201</v>
      </c>
      <c r="U5" s="6">
        <f t="shared" si="0"/>
        <v>1.888275146484375E-4</v>
      </c>
      <c r="V5" s="6">
        <f t="shared" si="1"/>
        <v>267937551.14018154</v>
      </c>
    </row>
    <row r="6" spans="1:22" x14ac:dyDescent="0.25">
      <c r="A6" s="2">
        <v>36161</v>
      </c>
      <c r="B6" s="3">
        <v>-2101637467.52456</v>
      </c>
      <c r="C6" s="3">
        <v>5703722074.2449503</v>
      </c>
      <c r="D6" s="3">
        <v>2079317300.2026701</v>
      </c>
      <c r="E6" s="3">
        <v>-1902732985.0950201</v>
      </c>
      <c r="F6" s="3">
        <v>2269770974.98667</v>
      </c>
      <c r="G6" s="3">
        <v>737465791.253425</v>
      </c>
      <c r="H6" s="3">
        <v>-11975510352.6698</v>
      </c>
      <c r="I6" s="3">
        <v>-7550152565.35709</v>
      </c>
      <c r="J6" s="3">
        <v>9201000612.1921997</v>
      </c>
      <c r="K6" s="3">
        <v>76285793354.004898</v>
      </c>
      <c r="L6" s="3">
        <v>-47702400175.670403</v>
      </c>
      <c r="M6" s="3">
        <v>6986568317.8871098</v>
      </c>
      <c r="N6" s="3">
        <v>-7573684412.60359</v>
      </c>
      <c r="O6" s="3">
        <v>3159025517.5754099</v>
      </c>
      <c r="P6" s="3">
        <v>-15114755302.369301</v>
      </c>
      <c r="Q6" s="3">
        <v>1291587886.1961601</v>
      </c>
      <c r="R6" s="3">
        <v>-252392260.46538401</v>
      </c>
      <c r="S6" s="3">
        <v>17079742924.554899</v>
      </c>
      <c r="T6" s="3">
        <v>-3642097195.7122202</v>
      </c>
      <c r="U6" s="6">
        <f t="shared" si="0"/>
        <v>0</v>
      </c>
      <c r="V6" s="6">
        <f t="shared" si="1"/>
        <v>103340577.94566441</v>
      </c>
    </row>
    <row r="7" spans="1:22" x14ac:dyDescent="0.25">
      <c r="A7" s="2">
        <v>36251</v>
      </c>
      <c r="B7" s="3">
        <v>-1076594475.67643</v>
      </c>
      <c r="C7" s="3">
        <v>15280863778.3983</v>
      </c>
      <c r="D7" s="3">
        <v>-1389420715.8657</v>
      </c>
      <c r="E7" s="3">
        <v>-1309707675.5258601</v>
      </c>
      <c r="F7" s="3">
        <v>-1071070203.82836</v>
      </c>
      <c r="G7" s="3">
        <v>45712872.0498548</v>
      </c>
      <c r="H7" s="3">
        <v>-2608166423.9461899</v>
      </c>
      <c r="I7" s="3">
        <v>-12590689873.9697</v>
      </c>
      <c r="J7" s="3">
        <v>1708053838.0957</v>
      </c>
      <c r="K7" s="3">
        <v>42903736371.920799</v>
      </c>
      <c r="L7" s="3">
        <v>-36876123546.645897</v>
      </c>
      <c r="M7" s="3">
        <v>7858097659.8958502</v>
      </c>
      <c r="N7" s="3">
        <v>-9548056844.4310093</v>
      </c>
      <c r="O7" s="3">
        <v>-153809205.448421</v>
      </c>
      <c r="P7" s="3">
        <v>936676790.69124806</v>
      </c>
      <c r="Q7" s="3">
        <v>1375132829.6145899</v>
      </c>
      <c r="R7" s="3">
        <v>6310638.1335735796</v>
      </c>
      <c r="S7" s="3">
        <v>6501964693.73071</v>
      </c>
      <c r="T7" s="3">
        <v>-2350145487.6490102</v>
      </c>
      <c r="U7" s="6">
        <f t="shared" si="0"/>
        <v>2.47955322265625E-5</v>
      </c>
      <c r="V7" s="6">
        <f t="shared" si="1"/>
        <v>-660873392.6193738</v>
      </c>
    </row>
    <row r="8" spans="1:22" x14ac:dyDescent="0.25">
      <c r="A8" s="2">
        <v>36342</v>
      </c>
      <c r="B8" s="3">
        <v>470338192.180269</v>
      </c>
      <c r="C8" s="3">
        <v>18650783145.611099</v>
      </c>
      <c r="D8" s="3">
        <v>-1521792353.9907401</v>
      </c>
      <c r="E8" s="3">
        <v>-2384807960.5029998</v>
      </c>
      <c r="F8" s="3">
        <v>2052902056.4122601</v>
      </c>
      <c r="G8" s="3">
        <v>-627744326.97304702</v>
      </c>
      <c r="H8" s="3">
        <v>-11544331621.650299</v>
      </c>
      <c r="I8" s="3">
        <v>8965755660.2849503</v>
      </c>
      <c r="J8" s="3">
        <v>-12966331120.1493</v>
      </c>
      <c r="K8" s="3">
        <v>26513706210.057201</v>
      </c>
      <c r="L8" s="3">
        <v>-23591347109.043098</v>
      </c>
      <c r="M8" s="3">
        <v>7096987784.2057896</v>
      </c>
      <c r="N8" s="3">
        <v>-5386576635.2245598</v>
      </c>
      <c r="O8" s="3">
        <v>-1292528814.8348801</v>
      </c>
      <c r="P8" s="3">
        <v>-4414721905.61479</v>
      </c>
      <c r="Q8" s="3">
        <v>2730697775.12606</v>
      </c>
      <c r="R8" s="3">
        <v>-59872542.523076698</v>
      </c>
      <c r="S8" s="3">
        <v>1596344762.1486499</v>
      </c>
      <c r="T8" s="3">
        <v>805176407.68854105</v>
      </c>
      <c r="U8" s="6">
        <f t="shared" si="0"/>
        <v>-3.814697265625E-6</v>
      </c>
      <c r="V8" s="6">
        <f t="shared" si="1"/>
        <v>289595263.53364789</v>
      </c>
    </row>
    <row r="9" spans="1:22" x14ac:dyDescent="0.25">
      <c r="A9" s="2">
        <v>36434</v>
      </c>
      <c r="B9" s="3">
        <v>933580751.02072203</v>
      </c>
      <c r="C9" s="3">
        <v>-882918998.25436401</v>
      </c>
      <c r="D9" s="3">
        <v>831895769.653777</v>
      </c>
      <c r="E9" s="3">
        <v>-4937613378.8761196</v>
      </c>
      <c r="F9" s="3">
        <v>-2639602827.57057</v>
      </c>
      <c r="G9" s="3">
        <v>-1466148136.33023</v>
      </c>
      <c r="H9" s="3">
        <v>1732719898.26632</v>
      </c>
      <c r="I9" s="3">
        <v>15030854179.041901</v>
      </c>
      <c r="J9" s="3">
        <v>-6448043330.1385803</v>
      </c>
      <c r="K9" s="3">
        <v>23625997453.0172</v>
      </c>
      <c r="L9" s="3">
        <v>-28235946180.055302</v>
      </c>
      <c r="M9" s="3">
        <v>7428512484.0112495</v>
      </c>
      <c r="N9" s="3">
        <v>-9144309364.7408295</v>
      </c>
      <c r="O9" s="3">
        <v>6617338502.7078896</v>
      </c>
      <c r="P9" s="3">
        <v>-4207507582.70713</v>
      </c>
      <c r="Q9" s="3">
        <v>-30167490.936801799</v>
      </c>
      <c r="R9" s="3">
        <v>-117831835.14511301</v>
      </c>
      <c r="S9" s="3">
        <v>-4063914013.8489799</v>
      </c>
      <c r="T9" s="3">
        <v>1886786375.6726699</v>
      </c>
      <c r="U9" s="6">
        <f t="shared" si="0"/>
        <v>1.4352798461914063E-4</v>
      </c>
      <c r="V9" s="6">
        <f t="shared" si="1"/>
        <v>267937551.14018679</v>
      </c>
    </row>
    <row r="10" spans="1:22" x14ac:dyDescent="0.25">
      <c r="A10" s="2">
        <v>36526</v>
      </c>
      <c r="B10" s="3">
        <v>-1199213467.52456</v>
      </c>
      <c r="C10" s="3">
        <v>5265528074.2449503</v>
      </c>
      <c r="D10" s="3">
        <v>2079317300.2026701</v>
      </c>
      <c r="E10" s="3">
        <v>1616922014.9049799</v>
      </c>
      <c r="F10" s="3">
        <v>2269770974.98667</v>
      </c>
      <c r="G10" s="3">
        <v>1060515791.25342</v>
      </c>
      <c r="H10" s="3">
        <v>-26342222905.1698</v>
      </c>
      <c r="I10" s="3">
        <v>-1085542565.35709</v>
      </c>
      <c r="J10" s="3">
        <v>8469350612.1921997</v>
      </c>
      <c r="K10" s="3">
        <v>88602074905.004898</v>
      </c>
      <c r="L10" s="3">
        <v>-59227193371.670403</v>
      </c>
      <c r="M10" s="3">
        <v>9147476411.8871098</v>
      </c>
      <c r="N10" s="3">
        <v>-9364184361.6035995</v>
      </c>
      <c r="O10" s="3">
        <v>3546615070.0754099</v>
      </c>
      <c r="P10" s="3">
        <v>-14762844302.369301</v>
      </c>
      <c r="Q10" s="3">
        <v>1932369886.1961601</v>
      </c>
      <c r="R10" s="3">
        <v>-295646260.46538401</v>
      </c>
      <c r="S10" s="3">
        <v>19578667977.055</v>
      </c>
      <c r="T10" s="3">
        <v>-7968914748.2122202</v>
      </c>
      <c r="U10" s="6">
        <f t="shared" si="0"/>
        <v>-1.1444091796875E-4</v>
      </c>
      <c r="V10" s="6">
        <f t="shared" si="1"/>
        <v>103340577.94566059</v>
      </c>
    </row>
    <row r="11" spans="1:22" x14ac:dyDescent="0.25">
      <c r="A11" s="2">
        <v>36617</v>
      </c>
      <c r="B11" s="3">
        <v>-814253475.67642605</v>
      </c>
      <c r="C11" s="3">
        <v>14088370778.3983</v>
      </c>
      <c r="D11" s="3">
        <v>-1389420715.8657</v>
      </c>
      <c r="E11" s="3">
        <v>-1059882675.52586</v>
      </c>
      <c r="F11" s="3">
        <v>1914308796.1716399</v>
      </c>
      <c r="G11" s="3">
        <v>-73463127.9501452</v>
      </c>
      <c r="H11" s="3">
        <v>-16944926753.946199</v>
      </c>
      <c r="I11" s="3">
        <v>-3435762773.9697199</v>
      </c>
      <c r="J11" s="3">
        <v>452603838.095698</v>
      </c>
      <c r="K11" s="3">
        <v>58416053052.920799</v>
      </c>
      <c r="L11" s="3">
        <v>-48512639960.645897</v>
      </c>
      <c r="M11" s="3">
        <v>9325297158.7958508</v>
      </c>
      <c r="N11" s="3">
        <v>-10987327014.431</v>
      </c>
      <c r="O11" s="3">
        <v>521057124.551579</v>
      </c>
      <c r="P11" s="3">
        <v>-1742472309.3087499</v>
      </c>
      <c r="Q11" s="3">
        <v>1641857829.6145899</v>
      </c>
      <c r="R11" s="3">
        <v>-7789361.8664264204</v>
      </c>
      <c r="S11" s="3">
        <v>8654036519.6307297</v>
      </c>
      <c r="T11" s="3">
        <v>-6601552717.6490097</v>
      </c>
      <c r="U11" s="6">
        <f t="shared" si="0"/>
        <v>1.71661376953125E-5</v>
      </c>
      <c r="V11" s="6">
        <f t="shared" si="1"/>
        <v>-660873392.61940193</v>
      </c>
    </row>
    <row r="12" spans="1:22" x14ac:dyDescent="0.25">
      <c r="A12" s="2">
        <v>36708</v>
      </c>
      <c r="B12" s="3">
        <v>1261633192.18027</v>
      </c>
      <c r="C12" s="3">
        <v>17516750145.611099</v>
      </c>
      <c r="D12" s="3">
        <v>-1521792353.9907401</v>
      </c>
      <c r="E12" s="3">
        <v>-6422084960.5030003</v>
      </c>
      <c r="F12" s="3">
        <v>2024523056.4122601</v>
      </c>
      <c r="G12" s="3">
        <v>-315230326.97304702</v>
      </c>
      <c r="H12" s="3">
        <v>-12630121667.125299</v>
      </c>
      <c r="I12" s="3">
        <v>6099640890.2849503</v>
      </c>
      <c r="J12" s="3">
        <v>-10252431120.1493</v>
      </c>
      <c r="K12" s="3">
        <v>38729224521.057098</v>
      </c>
      <c r="L12" s="3">
        <v>-40350192351.751602</v>
      </c>
      <c r="M12" s="3">
        <v>10635894477.305799</v>
      </c>
      <c r="N12" s="3">
        <v>-6341860847.2245598</v>
      </c>
      <c r="O12" s="3">
        <v>-85295469.359882802</v>
      </c>
      <c r="P12" s="3">
        <v>-5991588605.61479</v>
      </c>
      <c r="Q12" s="3">
        <v>1664384775.12606</v>
      </c>
      <c r="R12" s="3">
        <v>-74613542.523076698</v>
      </c>
      <c r="S12" s="3">
        <v>-1814047042.9848599</v>
      </c>
      <c r="T12" s="3">
        <v>-4528708407.7864504</v>
      </c>
      <c r="U12" s="6">
        <f t="shared" si="0"/>
        <v>-9.3698501586914063E-5</v>
      </c>
      <c r="V12" s="6">
        <f t="shared" si="1"/>
        <v>289595263.53364277</v>
      </c>
    </row>
    <row r="13" spans="1:22" x14ac:dyDescent="0.25">
      <c r="A13" s="2">
        <v>36800</v>
      </c>
      <c r="B13" s="3">
        <v>-163943151.979278</v>
      </c>
      <c r="C13" s="3">
        <v>1528015001.74564</v>
      </c>
      <c r="D13" s="3">
        <v>831895769.653777</v>
      </c>
      <c r="E13" s="3">
        <v>-5442424378.8761196</v>
      </c>
      <c r="F13" s="3">
        <v>703397172.42943203</v>
      </c>
      <c r="G13" s="3">
        <v>-267084136.33023199</v>
      </c>
      <c r="H13" s="3">
        <v>12053780441.9091</v>
      </c>
      <c r="I13" s="3">
        <v>10750507308.5494</v>
      </c>
      <c r="J13" s="3">
        <v>-9217923330.1385803</v>
      </c>
      <c r="K13" s="3">
        <v>32314738418.0172</v>
      </c>
      <c r="L13" s="3">
        <v>-40052398418.410202</v>
      </c>
      <c r="M13" s="3">
        <v>5921330792.0112495</v>
      </c>
      <c r="N13" s="3">
        <v>-9470441832.7408295</v>
      </c>
      <c r="O13" s="3">
        <v>8568477444.1828899</v>
      </c>
      <c r="P13" s="3">
        <v>-4719490148.7071199</v>
      </c>
      <c r="Q13" s="3">
        <v>1622222509.0632</v>
      </c>
      <c r="R13" s="3">
        <v>-171480835.14511299</v>
      </c>
      <c r="S13" s="3">
        <v>-5987042071.72894</v>
      </c>
      <c r="T13" s="3">
        <v>10508283145.823</v>
      </c>
      <c r="U13" s="6">
        <f t="shared" si="0"/>
        <v>2.155303955078125E-4</v>
      </c>
      <c r="V13" s="6">
        <f t="shared" si="1"/>
        <v>267937551.14013863</v>
      </c>
    </row>
    <row r="14" spans="1:22" x14ac:dyDescent="0.25">
      <c r="A14" s="2">
        <v>36892</v>
      </c>
      <c r="B14" s="3">
        <v>-1355275370.52456</v>
      </c>
      <c r="C14" s="3">
        <v>6073501074.2449503</v>
      </c>
      <c r="D14" s="3">
        <v>2079317300.2026701</v>
      </c>
      <c r="E14" s="3">
        <v>-8140439985.0950203</v>
      </c>
      <c r="F14" s="3">
        <v>9118770974.9866695</v>
      </c>
      <c r="G14" s="3">
        <v>1104249791.2534201</v>
      </c>
      <c r="H14" s="3">
        <v>-16085086934.5019</v>
      </c>
      <c r="I14" s="3">
        <v>-1569319565.35709</v>
      </c>
      <c r="J14" s="3">
        <v>-102949387.807796</v>
      </c>
      <c r="K14" s="3">
        <v>95829713014.004898</v>
      </c>
      <c r="L14" s="3">
        <v>-66638593250.039902</v>
      </c>
      <c r="M14" s="3">
        <v>10229481152.8871</v>
      </c>
      <c r="N14" s="3">
        <v>-10039246352.8536</v>
      </c>
      <c r="O14" s="3">
        <v>4388540812.3254099</v>
      </c>
      <c r="P14" s="3">
        <v>-13730883418.869301</v>
      </c>
      <c r="Q14" s="3">
        <v>2194073886.1961598</v>
      </c>
      <c r="R14" s="3">
        <v>-312225260.46538401</v>
      </c>
      <c r="S14" s="3">
        <v>21920860583.185398</v>
      </c>
      <c r="T14" s="3">
        <v>-8980572680.5443192</v>
      </c>
      <c r="U14" s="6">
        <f t="shared" si="0"/>
        <v>0</v>
      </c>
      <c r="V14" s="6">
        <f t="shared" si="1"/>
        <v>103340577.94566345</v>
      </c>
    </row>
    <row r="15" spans="1:22" x14ac:dyDescent="0.25">
      <c r="A15" s="2">
        <v>36982</v>
      </c>
      <c r="B15" s="3">
        <v>-1906905572.67643</v>
      </c>
      <c r="C15" s="3">
        <v>16437876778.3983</v>
      </c>
      <c r="D15" s="3">
        <v>-1389420715.8657</v>
      </c>
      <c r="E15" s="3">
        <v>-3277664675.5258598</v>
      </c>
      <c r="F15" s="3">
        <v>-7931691203.8283596</v>
      </c>
      <c r="G15" s="3">
        <v>1221650872.04985</v>
      </c>
      <c r="H15" s="3">
        <v>8084419737.1996803</v>
      </c>
      <c r="I15" s="3">
        <v>-8369893873.9697199</v>
      </c>
      <c r="J15" s="3">
        <v>-3179506161.9043002</v>
      </c>
      <c r="K15" s="3">
        <v>60636701758.920799</v>
      </c>
      <c r="L15" s="3">
        <v>-54296403548.015404</v>
      </c>
      <c r="M15" s="3">
        <v>10915441799.8958</v>
      </c>
      <c r="N15" s="3">
        <v>-11720793789.681</v>
      </c>
      <c r="O15" s="3">
        <v>798723912.301579</v>
      </c>
      <c r="P15" s="3">
        <v>-3223201684.3087502</v>
      </c>
      <c r="Q15" s="3">
        <v>2030289829.6145899</v>
      </c>
      <c r="R15" s="3">
        <v>-38276361.866426401</v>
      </c>
      <c r="S15" s="3">
        <v>5102481916.8611698</v>
      </c>
      <c r="T15" s="3">
        <v>349738576.49686003</v>
      </c>
      <c r="U15" s="6">
        <f t="shared" si="0"/>
        <v>1.52587890625E-5</v>
      </c>
      <c r="V15" s="6">
        <f t="shared" si="1"/>
        <v>-660873392.61939812</v>
      </c>
    </row>
    <row r="16" spans="1:22" x14ac:dyDescent="0.25">
      <c r="A16" s="2">
        <v>37073</v>
      </c>
      <c r="B16" s="3">
        <v>436749192.180269</v>
      </c>
      <c r="C16" s="3">
        <v>19380356145.611099</v>
      </c>
      <c r="D16" s="3">
        <v>-1521792353.9907401</v>
      </c>
      <c r="E16" s="3">
        <v>-5035897960.5030003</v>
      </c>
      <c r="F16" s="3">
        <v>3356903056.4122601</v>
      </c>
      <c r="G16" s="3">
        <v>-602791326.97304702</v>
      </c>
      <c r="H16" s="3">
        <v>-2151809167.63907</v>
      </c>
      <c r="I16" s="3">
        <v>11583922660.285</v>
      </c>
      <c r="J16" s="3">
        <v>-23756984650.1493</v>
      </c>
      <c r="K16" s="3">
        <v>40717828015.057198</v>
      </c>
      <c r="L16" s="3">
        <v>-43358031631.135498</v>
      </c>
      <c r="M16" s="3">
        <v>10235686244.205799</v>
      </c>
      <c r="N16" s="3">
        <v>-6712312488.4745598</v>
      </c>
      <c r="O16" s="3">
        <v>-542533213.90988302</v>
      </c>
      <c r="P16" s="3">
        <v>-5788674088.61479</v>
      </c>
      <c r="Q16" s="3">
        <v>2076402775.12606</v>
      </c>
      <c r="R16" s="3">
        <v>-84166542.523076698</v>
      </c>
      <c r="S16" s="3">
        <v>-3455800930.2687502</v>
      </c>
      <c r="T16" s="3">
        <v>1399060331.69978</v>
      </c>
      <c r="U16" s="6">
        <f t="shared" si="0"/>
        <v>0</v>
      </c>
      <c r="V16" s="6">
        <f t="shared" si="1"/>
        <v>289595263.53368711</v>
      </c>
    </row>
    <row r="17" spans="1:22" x14ac:dyDescent="0.25">
      <c r="A17" s="2">
        <v>37165</v>
      </c>
      <c r="B17" s="3">
        <v>-4059966325.6517801</v>
      </c>
      <c r="C17" s="3">
        <v>2349557142.2606401</v>
      </c>
      <c r="D17" s="3">
        <v>863481769.653777</v>
      </c>
      <c r="E17" s="3">
        <v>-4231861671.4464202</v>
      </c>
      <c r="F17" s="3">
        <v>-3694982827.57057</v>
      </c>
      <c r="G17" s="3">
        <v>-1323760536.33023</v>
      </c>
      <c r="H17" s="3">
        <v>30965234803.440102</v>
      </c>
      <c r="I17" s="3">
        <v>-5578464820.9581404</v>
      </c>
      <c r="J17" s="3">
        <v>-20285689522.8675</v>
      </c>
      <c r="K17" s="3">
        <v>35700293216.166901</v>
      </c>
      <c r="L17" s="3">
        <v>-40408513038.2099</v>
      </c>
      <c r="M17" s="3">
        <v>7794865314.7556496</v>
      </c>
      <c r="N17" s="3">
        <v>-10799896119.3556</v>
      </c>
      <c r="O17" s="3">
        <v>4744848759.8354902</v>
      </c>
      <c r="P17" s="3">
        <v>-5820079475.5551205</v>
      </c>
      <c r="Q17" s="3">
        <v>2823944445.9126</v>
      </c>
      <c r="R17" s="3">
        <v>-197729691.75581199</v>
      </c>
      <c r="S17" s="3">
        <v>-6162266588.2060204</v>
      </c>
      <c r="T17" s="3">
        <v>-5264389540.6103201</v>
      </c>
      <c r="U17" s="6">
        <f t="shared" si="0"/>
        <v>2.288818359375E-4</v>
      </c>
      <c r="V17" s="6">
        <f t="shared" si="1"/>
        <v>267937551.1401968</v>
      </c>
    </row>
    <row r="18" spans="1:22" x14ac:dyDescent="0.25">
      <c r="A18" s="2">
        <v>37257</v>
      </c>
      <c r="B18" s="3">
        <v>-1374252263.3304601</v>
      </c>
      <c r="C18" s="3">
        <v>8065036108.11695</v>
      </c>
      <c r="D18" s="3">
        <v>2079317300.2026701</v>
      </c>
      <c r="E18" s="3">
        <v>-1143427673.25862</v>
      </c>
      <c r="F18" s="3">
        <v>2341770974.98667</v>
      </c>
      <c r="G18" s="3">
        <v>1133960791.2534201</v>
      </c>
      <c r="H18" s="3">
        <v>-3931958611.10041</v>
      </c>
      <c r="I18" s="3">
        <v>-8831156665.35709</v>
      </c>
      <c r="J18" s="3">
        <v>-4758139665.0789003</v>
      </c>
      <c r="K18" s="3">
        <v>100403427890.119</v>
      </c>
      <c r="L18" s="3">
        <v>-68586482776.187599</v>
      </c>
      <c r="M18" s="3">
        <v>11161550133.163</v>
      </c>
      <c r="N18" s="3">
        <v>-11400158442.773899</v>
      </c>
      <c r="O18" s="3">
        <v>3630346398.96029</v>
      </c>
      <c r="P18" s="3">
        <v>-13461051710.876699</v>
      </c>
      <c r="Q18" s="3">
        <v>3134274225.7667599</v>
      </c>
      <c r="R18" s="3">
        <v>-337704251.91078401</v>
      </c>
      <c r="S18" s="3">
        <v>24544201466.260502</v>
      </c>
      <c r="T18" s="3">
        <v>-6522190281.5113602</v>
      </c>
      <c r="U18" s="6">
        <f t="shared" si="0"/>
        <v>-4.2724609375E-4</v>
      </c>
      <c r="V18" s="6">
        <f t="shared" si="1"/>
        <v>103340577.94558811</v>
      </c>
    </row>
    <row r="19" spans="1:22" x14ac:dyDescent="0.25">
      <c r="A19" s="2">
        <v>37347</v>
      </c>
      <c r="B19" s="3">
        <v>-1071885817.21083</v>
      </c>
      <c r="C19" s="3">
        <v>18025709600.531502</v>
      </c>
      <c r="D19" s="3">
        <v>-1389420715.8657</v>
      </c>
      <c r="E19" s="3">
        <v>-4973946631.1677599</v>
      </c>
      <c r="F19" s="3">
        <v>-1315691203.8283601</v>
      </c>
      <c r="G19" s="3">
        <v>-946555127.95014501</v>
      </c>
      <c r="H19" s="3">
        <v>-2342301116.9494901</v>
      </c>
      <c r="I19" s="3">
        <v>-16955535953.632401</v>
      </c>
      <c r="J19" s="3">
        <v>-14099786161.904301</v>
      </c>
      <c r="K19" s="3">
        <v>72637698720.307495</v>
      </c>
      <c r="L19" s="3">
        <v>-61789249834.365303</v>
      </c>
      <c r="M19" s="3">
        <v>12669513294.676001</v>
      </c>
      <c r="N19" s="3">
        <v>-14092423732.1036</v>
      </c>
      <c r="O19" s="3">
        <v>965275939.61877894</v>
      </c>
      <c r="P19" s="3">
        <v>-2788849856.5195498</v>
      </c>
      <c r="Q19" s="3">
        <v>3431915813.7097902</v>
      </c>
      <c r="R19" s="3">
        <v>-97806487.944626406</v>
      </c>
      <c r="S19" s="3">
        <v>10936073857.379</v>
      </c>
      <c r="T19" s="3">
        <v>-24408539735.358101</v>
      </c>
      <c r="U19" s="6">
        <f t="shared" si="0"/>
        <v>0</v>
      </c>
      <c r="V19" s="6">
        <f t="shared" si="1"/>
        <v>-660873392.61938477</v>
      </c>
    </row>
    <row r="20" spans="1:22" x14ac:dyDescent="0.25">
      <c r="A20" s="2">
        <v>37438</v>
      </c>
      <c r="B20" s="3">
        <v>429746382.83986902</v>
      </c>
      <c r="C20" s="3">
        <v>22576211234.615398</v>
      </c>
      <c r="D20" s="3">
        <v>-1521792353.9907401</v>
      </c>
      <c r="E20" s="3">
        <v>-6252834929.0248003</v>
      </c>
      <c r="F20" s="3">
        <v>1855523056.4122601</v>
      </c>
      <c r="G20" s="3">
        <v>-493023926.97304702</v>
      </c>
      <c r="H20" s="3">
        <v>4863688129.8340797</v>
      </c>
      <c r="I20" s="3">
        <v>7859926494.2576504</v>
      </c>
      <c r="J20" s="3">
        <v>-24934671120.1493</v>
      </c>
      <c r="K20" s="3">
        <v>57557814799.152199</v>
      </c>
      <c r="L20" s="3">
        <v>-59823043232.293404</v>
      </c>
      <c r="M20" s="3">
        <v>12427551974.3776</v>
      </c>
      <c r="N20" s="3">
        <v>-8912870750.7259598</v>
      </c>
      <c r="O20" s="3">
        <v>-582904261.695503</v>
      </c>
      <c r="P20" s="3">
        <v>-5833238515.7110796</v>
      </c>
      <c r="Q20" s="3">
        <v>3568449681.1482601</v>
      </c>
      <c r="R20" s="3">
        <v>-165287806.41367701</v>
      </c>
      <c r="S20" s="3">
        <v>-1763528112.1615701</v>
      </c>
      <c r="T20" s="3">
        <v>4093177704.2877402</v>
      </c>
      <c r="U20" s="6">
        <f t="shared" si="0"/>
        <v>5.4836273193359375E-6</v>
      </c>
      <c r="V20" s="6">
        <f t="shared" si="1"/>
        <v>289595263.53363276</v>
      </c>
    </row>
    <row r="21" spans="1:22" x14ac:dyDescent="0.25">
      <c r="A21" s="2">
        <v>37530</v>
      </c>
      <c r="B21" s="3">
        <v>-502015752.67695802</v>
      </c>
      <c r="C21" s="3">
        <v>641019685.895136</v>
      </c>
      <c r="D21" s="3">
        <v>831895769.653777</v>
      </c>
      <c r="E21" s="3">
        <v>275699281.62598401</v>
      </c>
      <c r="F21" s="3">
        <v>-632602827.57056701</v>
      </c>
      <c r="G21" s="3">
        <v>-191356836.33023199</v>
      </c>
      <c r="H21" s="3">
        <v>-1666168212.2904699</v>
      </c>
      <c r="I21" s="3">
        <v>16896890348.5289</v>
      </c>
      <c r="J21" s="3">
        <v>-31714463330.138599</v>
      </c>
      <c r="K21" s="3">
        <v>56176372001.035797</v>
      </c>
      <c r="L21" s="3">
        <v>-58890550854.280998</v>
      </c>
      <c r="M21" s="3">
        <v>9968382110.6166496</v>
      </c>
      <c r="N21" s="3">
        <v>-12124860036.698099</v>
      </c>
      <c r="O21" s="3">
        <v>4331551355.9208097</v>
      </c>
      <c r="P21" s="3">
        <v>-1206277470.1835301</v>
      </c>
      <c r="Q21" s="3">
        <v>3660733579.5001001</v>
      </c>
      <c r="R21" s="3">
        <v>-210129683.85521299</v>
      </c>
      <c r="S21" s="3">
        <v>1705221002.05548</v>
      </c>
      <c r="T21" s="3">
        <v>-16329039424.443199</v>
      </c>
      <c r="U21" s="6">
        <f t="shared" si="0"/>
        <v>3.62396240234375E-5</v>
      </c>
      <c r="V21" s="6">
        <f t="shared" si="1"/>
        <v>267937551.14016914</v>
      </c>
    </row>
    <row r="22" spans="1:22" x14ac:dyDescent="0.25">
      <c r="A22" s="2">
        <v>37622</v>
      </c>
      <c r="B22" s="3">
        <v>-1895808595.5225999</v>
      </c>
      <c r="C22" s="3">
        <v>10611130205.3857</v>
      </c>
      <c r="D22" s="3">
        <v>2079317300.2026701</v>
      </c>
      <c r="E22" s="3">
        <v>-3164371055.5095201</v>
      </c>
      <c r="F22" s="3">
        <v>2759770974.98667</v>
      </c>
      <c r="G22" s="3">
        <v>964982991.253425</v>
      </c>
      <c r="H22" s="3">
        <v>755262741.16537297</v>
      </c>
      <c r="I22" s="3">
        <v>-3541581380.3137999</v>
      </c>
      <c r="J22" s="3">
        <v>-25392399387.8078</v>
      </c>
      <c r="K22" s="3">
        <v>120659528812.67</v>
      </c>
      <c r="L22" s="3">
        <v>-95989556294.9496</v>
      </c>
      <c r="M22" s="3">
        <v>13463029949.595699</v>
      </c>
      <c r="N22" s="3">
        <v>-14383723863.937099</v>
      </c>
      <c r="O22" s="3">
        <v>5554757129.3472099</v>
      </c>
      <c r="P22" s="3">
        <v>-14735852236.738199</v>
      </c>
      <c r="Q22" s="3">
        <v>4354495199.4667597</v>
      </c>
      <c r="R22" s="3">
        <v>-387884102.74268401</v>
      </c>
      <c r="S22" s="3">
        <v>18534794592.712601</v>
      </c>
      <c r="T22" s="3">
        <v>-16927036784.105499</v>
      </c>
      <c r="U22" s="6">
        <f t="shared" si="0"/>
        <v>-5.1116943359375E-4</v>
      </c>
      <c r="V22" s="6">
        <f t="shared" si="1"/>
        <v>103340577.94561768</v>
      </c>
    </row>
    <row r="23" spans="1:22" x14ac:dyDescent="0.25">
      <c r="A23" s="2">
        <v>37712</v>
      </c>
      <c r="B23" s="3">
        <v>-1122433646.6752999</v>
      </c>
      <c r="C23" s="3">
        <v>20138273604.4496</v>
      </c>
      <c r="D23" s="3">
        <v>-1389420715.8657</v>
      </c>
      <c r="E23" s="3">
        <v>-1487507211.20626</v>
      </c>
      <c r="F23" s="3">
        <v>-1085691203.8283601</v>
      </c>
      <c r="G23" s="3">
        <v>-181596027.95014501</v>
      </c>
      <c r="H23" s="3">
        <v>7463956778.9957895</v>
      </c>
      <c r="I23" s="3">
        <v>-11505074291.676201</v>
      </c>
      <c r="J23" s="3">
        <v>-14460420161.904301</v>
      </c>
      <c r="K23" s="3">
        <v>97139012681.994095</v>
      </c>
      <c r="L23" s="3">
        <v>-87058606391.417496</v>
      </c>
      <c r="M23" s="3">
        <v>11932130218.8377</v>
      </c>
      <c r="N23" s="3">
        <v>-14104008854.681601</v>
      </c>
      <c r="O23" s="3">
        <v>2057511651.9958799</v>
      </c>
      <c r="P23" s="3">
        <v>315941510.424748</v>
      </c>
      <c r="Q23" s="3">
        <v>4141190495.4140902</v>
      </c>
      <c r="R23" s="3">
        <v>-196697898.057726</v>
      </c>
      <c r="S23" s="3">
        <v>14226473414.5096</v>
      </c>
      <c r="T23" s="3">
        <v>-2969039483.0415001</v>
      </c>
      <c r="U23" s="6">
        <f t="shared" si="0"/>
        <v>9.1552734375E-5</v>
      </c>
      <c r="V23" s="6">
        <f t="shared" si="1"/>
        <v>-660873392.61937714</v>
      </c>
    </row>
    <row r="24" spans="1:22" x14ac:dyDescent="0.25">
      <c r="A24" s="2">
        <v>37803</v>
      </c>
      <c r="B24" s="3">
        <v>1174832641.41764</v>
      </c>
      <c r="C24" s="3">
        <v>16980815153.6728</v>
      </c>
      <c r="D24" s="3">
        <v>-1521792353.9907401</v>
      </c>
      <c r="E24" s="3">
        <v>-384430918.08946699</v>
      </c>
      <c r="F24" s="3">
        <v>2272523056.4122601</v>
      </c>
      <c r="G24" s="3">
        <v>-673285726.97304702</v>
      </c>
      <c r="H24" s="3">
        <v>6151544596.1107197</v>
      </c>
      <c r="I24" s="3">
        <v>7877365784.5833597</v>
      </c>
      <c r="J24" s="3">
        <v>-43152821120.1493</v>
      </c>
      <c r="K24" s="3">
        <v>84655314998.993103</v>
      </c>
      <c r="L24" s="3">
        <v>-86443050228.323593</v>
      </c>
      <c r="M24" s="3">
        <v>13577608032.992399</v>
      </c>
      <c r="N24" s="3">
        <v>-10844032186.8379</v>
      </c>
      <c r="O24" s="3">
        <v>741638712.38671696</v>
      </c>
      <c r="P24" s="3">
        <v>-6016004744.2798901</v>
      </c>
      <c r="Q24" s="3">
        <v>4630575268.47686</v>
      </c>
      <c r="R24" s="3">
        <v>-212362671.60727701</v>
      </c>
      <c r="S24" s="3">
        <v>89687181.800648704</v>
      </c>
      <c r="T24" s="3">
        <v>-11564844150.5394</v>
      </c>
      <c r="U24" s="6">
        <f t="shared" si="0"/>
        <v>-2.2993981838226318E-4</v>
      </c>
      <c r="V24" s="6">
        <f t="shared" si="1"/>
        <v>289595263.53362465</v>
      </c>
    </row>
    <row r="25" spans="1:22" x14ac:dyDescent="0.25">
      <c r="A25" s="2">
        <v>37895</v>
      </c>
      <c r="B25" s="3">
        <v>1831416242.14675</v>
      </c>
      <c r="C25" s="3">
        <v>1726628138.9484301</v>
      </c>
      <c r="D25" s="3">
        <v>831895769.653777</v>
      </c>
      <c r="E25" s="3">
        <v>8029789104.8038797</v>
      </c>
      <c r="F25" s="3">
        <v>3782397172.42943</v>
      </c>
      <c r="G25" s="3">
        <v>604534663.66976798</v>
      </c>
      <c r="H25" s="3">
        <v>-32375164862.227001</v>
      </c>
      <c r="I25" s="3">
        <v>19212804689.530201</v>
      </c>
      <c r="J25" s="3">
        <v>-23142665330.138599</v>
      </c>
      <c r="K25" s="3">
        <v>94172276890.897202</v>
      </c>
      <c r="L25" s="3">
        <v>-87334015405.877396</v>
      </c>
      <c r="M25" s="3">
        <v>12359352195.632999</v>
      </c>
      <c r="N25" s="3">
        <v>-15980131489.2946</v>
      </c>
      <c r="O25" s="3">
        <v>7740785254.3260899</v>
      </c>
      <c r="P25" s="3">
        <v>-5877265776.4793901</v>
      </c>
      <c r="Q25" s="3">
        <v>5356215843.8072004</v>
      </c>
      <c r="R25" s="3">
        <v>-236589840.700313</v>
      </c>
      <c r="S25" s="3">
        <v>10200627672.3116</v>
      </c>
      <c r="T25" s="3">
        <v>-19766301962.323399</v>
      </c>
      <c r="U25" s="6">
        <f t="shared" si="0"/>
        <v>1.926422119140625E-4</v>
      </c>
      <c r="V25" s="6">
        <f t="shared" si="1"/>
        <v>267937551.14003372</v>
      </c>
    </row>
    <row r="26" spans="1:22" x14ac:dyDescent="0.25">
      <c r="A26" s="2">
        <v>37987</v>
      </c>
      <c r="B26" s="3">
        <v>-1558444884.1835001</v>
      </c>
      <c r="C26" s="3">
        <v>11606843977.074499</v>
      </c>
      <c r="D26" s="3">
        <v>2079317300.2026701</v>
      </c>
      <c r="E26" s="3">
        <v>16471988396.538</v>
      </c>
      <c r="F26" s="3">
        <v>3802770974.98667</v>
      </c>
      <c r="G26" s="3">
        <v>1131362891.2534201</v>
      </c>
      <c r="H26" s="3">
        <v>-12146952727.438101</v>
      </c>
      <c r="I26" s="3">
        <v>760062442.09296095</v>
      </c>
      <c r="J26" s="3">
        <v>-27001063387.8078</v>
      </c>
      <c r="K26" s="3">
        <v>149173955583.888</v>
      </c>
      <c r="L26" s="3">
        <v>-128454101658.918</v>
      </c>
      <c r="M26" s="3">
        <v>16191369261.832899</v>
      </c>
      <c r="N26" s="3">
        <v>-17040490306.038601</v>
      </c>
      <c r="O26" s="3">
        <v>6594376729.6705103</v>
      </c>
      <c r="P26" s="3">
        <v>-12481514548.552999</v>
      </c>
      <c r="Q26" s="3">
        <v>5717965360.2847605</v>
      </c>
      <c r="R26" s="3">
        <v>-428383701.21378398</v>
      </c>
      <c r="S26" s="3">
        <v>19273176720.952301</v>
      </c>
      <c r="T26" s="3">
        <v>-4957455595.2269402</v>
      </c>
      <c r="U26" s="6">
        <f t="shared" si="0"/>
        <v>4.8828125E-4</v>
      </c>
      <c r="V26" s="6">
        <f t="shared" si="1"/>
        <v>103340577.94576263</v>
      </c>
    </row>
    <row r="27" spans="1:22" x14ac:dyDescent="0.25">
      <c r="A27" s="2">
        <v>38078</v>
      </c>
      <c r="B27" s="3">
        <v>-1568241342.0078199</v>
      </c>
      <c r="C27" s="3">
        <v>22875314137.846901</v>
      </c>
      <c r="D27" s="3">
        <v>-1389420715.8657</v>
      </c>
      <c r="E27" s="3">
        <v>4817558294.3735104</v>
      </c>
      <c r="F27" s="3">
        <v>3872308796.1716399</v>
      </c>
      <c r="G27" s="3">
        <v>-249129027.95014501</v>
      </c>
      <c r="H27" s="3">
        <v>-26406640985.9636</v>
      </c>
      <c r="I27" s="3">
        <v>17809744218.5802</v>
      </c>
      <c r="J27" s="3">
        <v>-30224392161.904301</v>
      </c>
      <c r="K27" s="3">
        <v>131059960470.892</v>
      </c>
      <c r="L27" s="3">
        <v>-123506547806.51601</v>
      </c>
      <c r="M27" s="3">
        <v>17836941995.501099</v>
      </c>
      <c r="N27" s="3">
        <v>-18913489081.344002</v>
      </c>
      <c r="O27" s="3">
        <v>3147696992.78198</v>
      </c>
      <c r="P27" s="3">
        <v>-2804670629.0964499</v>
      </c>
      <c r="Q27" s="3">
        <v>5238888184.5534897</v>
      </c>
      <c r="R27" s="3">
        <v>-248314268.80032599</v>
      </c>
      <c r="S27" s="3">
        <v>11810465857.971399</v>
      </c>
      <c r="T27" s="3">
        <v>-9802025394.0998802</v>
      </c>
      <c r="U27" s="6">
        <f t="shared" si="0"/>
        <v>3.85284423828125E-4</v>
      </c>
      <c r="V27" s="6">
        <f t="shared" si="1"/>
        <v>-660873392.61943436</v>
      </c>
    </row>
    <row r="28" spans="1:22" x14ac:dyDescent="0.25">
      <c r="A28" s="2">
        <v>38169</v>
      </c>
      <c r="B28" s="3">
        <v>30668670.065244701</v>
      </c>
      <c r="C28" s="3">
        <v>21657969010.885502</v>
      </c>
      <c r="D28" s="3">
        <v>-1521792353.9907401</v>
      </c>
      <c r="E28" s="3">
        <v>-11063464348.271601</v>
      </c>
      <c r="F28" s="3">
        <v>2608523056.41225</v>
      </c>
      <c r="G28" s="3">
        <v>546203973.02695298</v>
      </c>
      <c r="H28" s="3">
        <v>10018559751.4095</v>
      </c>
      <c r="I28" s="3">
        <v>732196360.28496099</v>
      </c>
      <c r="J28" s="3">
        <v>-49326521120.1493</v>
      </c>
      <c r="K28" s="3">
        <v>121297576375.43201</v>
      </c>
      <c r="L28" s="3">
        <v>-115272406454.334</v>
      </c>
      <c r="M28" s="3">
        <v>18547605815.064201</v>
      </c>
      <c r="N28" s="3">
        <v>-17286866038.815399</v>
      </c>
      <c r="O28" s="3">
        <v>2488989476.2603202</v>
      </c>
      <c r="P28" s="3">
        <v>-6286468473.0616999</v>
      </c>
      <c r="Q28" s="3">
        <v>5704549622.20366</v>
      </c>
      <c r="R28" s="3">
        <v>-386955954.79067701</v>
      </c>
      <c r="S28" s="3">
        <v>8806024367.9590492</v>
      </c>
      <c r="T28" s="3">
        <v>-26607252263.860901</v>
      </c>
      <c r="U28" s="6">
        <f t="shared" si="0"/>
        <v>-6.351470947265625E-4</v>
      </c>
      <c r="V28" s="6">
        <f t="shared" si="1"/>
        <v>289595263.53367233</v>
      </c>
    </row>
    <row r="29" spans="1:22" x14ac:dyDescent="0.25">
      <c r="A29" s="2">
        <v>38261</v>
      </c>
      <c r="B29" s="3">
        <v>1132645022.76542</v>
      </c>
      <c r="C29" s="3">
        <v>5967915875.0615301</v>
      </c>
      <c r="D29" s="3">
        <v>831895769.653777</v>
      </c>
      <c r="E29" s="3">
        <v>-3685916250.5929098</v>
      </c>
      <c r="F29" s="3">
        <v>639597172.42943299</v>
      </c>
      <c r="G29" s="3">
        <v>851797663.66976798</v>
      </c>
      <c r="H29" s="3">
        <v>22397145129.916302</v>
      </c>
      <c r="I29" s="3">
        <v>15169140079.041901</v>
      </c>
      <c r="J29" s="3">
        <v>-83508023330.138596</v>
      </c>
      <c r="K29" s="3">
        <v>133318531497.875</v>
      </c>
      <c r="L29" s="3">
        <v>-116226725314.91499</v>
      </c>
      <c r="M29" s="3">
        <v>19930993124.231602</v>
      </c>
      <c r="N29" s="3">
        <v>-19481924923.885899</v>
      </c>
      <c r="O29" s="3">
        <v>8326398762.02069</v>
      </c>
      <c r="P29" s="3">
        <v>-4116418774.6240301</v>
      </c>
      <c r="Q29" s="3">
        <v>7664931709.6901999</v>
      </c>
      <c r="R29" s="3">
        <v>-364492338.71441299</v>
      </c>
      <c r="S29" s="3">
        <v>29051293741.679001</v>
      </c>
      <c r="T29" s="3">
        <v>-40471740419.333397</v>
      </c>
      <c r="U29" s="6">
        <f t="shared" si="0"/>
        <v>-8.4686279296875E-4</v>
      </c>
      <c r="V29" s="6">
        <f t="shared" si="1"/>
        <v>267937551.14002228</v>
      </c>
    </row>
    <row r="30" spans="1:22" x14ac:dyDescent="0.25">
      <c r="A30" s="2">
        <v>38353</v>
      </c>
      <c r="B30" s="3">
        <v>-3229818607.3629899</v>
      </c>
      <c r="C30" s="3">
        <v>17500767845.7966</v>
      </c>
      <c r="D30" s="3">
        <v>2079317300.2026701</v>
      </c>
      <c r="E30" s="3">
        <v>-1755789602.77442</v>
      </c>
      <c r="F30" s="3">
        <v>3054570974.98667</v>
      </c>
      <c r="G30" s="3">
        <v>1032955791.25342</v>
      </c>
      <c r="H30" s="3">
        <v>-13011364708.7444</v>
      </c>
      <c r="I30" s="3">
        <v>3988562540.59131</v>
      </c>
      <c r="J30" s="3">
        <v>-48489300387.8078</v>
      </c>
      <c r="K30" s="3">
        <v>184224220863.24399</v>
      </c>
      <c r="L30" s="3">
        <v>-139767297446.327</v>
      </c>
      <c r="M30" s="3">
        <v>20154046978.2962</v>
      </c>
      <c r="N30" s="3">
        <v>-19677227511.663799</v>
      </c>
      <c r="O30" s="3">
        <v>9287241525.0411091</v>
      </c>
      <c r="P30" s="3">
        <v>-19623548953.277901</v>
      </c>
      <c r="Q30" s="3">
        <v>5949654053.9729605</v>
      </c>
      <c r="R30" s="3">
        <v>-784458830.13575995</v>
      </c>
      <c r="S30" s="3">
        <v>39762630679.148804</v>
      </c>
      <c r="T30" s="3">
        <v>-38933439431.804604</v>
      </c>
      <c r="U30" s="6">
        <f t="shared" si="0"/>
        <v>9.9945068359375E-4</v>
      </c>
      <c r="V30" s="6">
        <f t="shared" si="1"/>
        <v>103340577.94566345</v>
      </c>
    </row>
    <row r="31" spans="1:22" x14ac:dyDescent="0.25">
      <c r="A31" s="2">
        <v>38443</v>
      </c>
      <c r="B31" s="3">
        <v>-2964560912.38585</v>
      </c>
      <c r="C31" s="3">
        <v>31928356579.098999</v>
      </c>
      <c r="D31" s="3">
        <v>-1389420715.8657</v>
      </c>
      <c r="E31" s="3">
        <v>-6392080059.94067</v>
      </c>
      <c r="F31" s="3">
        <v>5368508796.1716404</v>
      </c>
      <c r="G31" s="3">
        <v>47670872.0498548</v>
      </c>
      <c r="H31" s="3">
        <v>-10642322151.0116</v>
      </c>
      <c r="I31" s="3">
        <v>5676707070.7175798</v>
      </c>
      <c r="J31" s="3">
        <v>-74510599161.904297</v>
      </c>
      <c r="K31" s="3">
        <v>171994853319.55301</v>
      </c>
      <c r="L31" s="3">
        <v>-142115862746.30701</v>
      </c>
      <c r="M31" s="3">
        <v>21964617940.541401</v>
      </c>
      <c r="N31" s="3">
        <v>-21956174297.2486</v>
      </c>
      <c r="O31" s="3">
        <v>6541645808.12638</v>
      </c>
      <c r="P31" s="3">
        <v>-7858016164.3894501</v>
      </c>
      <c r="Q31" s="3">
        <v>7697087417.3562899</v>
      </c>
      <c r="R31" s="3">
        <v>-847654139.448403</v>
      </c>
      <c r="S31" s="3">
        <v>35420497138.182899</v>
      </c>
      <c r="T31" s="3">
        <v>-52216866290.4506</v>
      </c>
      <c r="U31" s="6">
        <f t="shared" si="0"/>
        <v>7.171630859375E-4</v>
      </c>
      <c r="V31" s="6">
        <f t="shared" si="1"/>
        <v>-660873392.61943817</v>
      </c>
    </row>
    <row r="32" spans="1:22" x14ac:dyDescent="0.25">
      <c r="A32" s="2">
        <v>38534</v>
      </c>
      <c r="B32" s="3">
        <v>95619876.634528697</v>
      </c>
      <c r="C32" s="3">
        <v>33769748204.160099</v>
      </c>
      <c r="D32" s="3">
        <v>-1521792353.9907401</v>
      </c>
      <c r="E32" s="3">
        <v>2039639602.2263999</v>
      </c>
      <c r="F32" s="3">
        <v>5383523056.4122601</v>
      </c>
      <c r="G32" s="3">
        <v>350029673.02695298</v>
      </c>
      <c r="H32" s="3">
        <v>-2957138908.7409701</v>
      </c>
      <c r="I32" s="3">
        <v>12005996579.711599</v>
      </c>
      <c r="J32" s="3">
        <v>-66192905120.1493</v>
      </c>
      <c r="K32" s="3">
        <v>163249534715.39099</v>
      </c>
      <c r="L32" s="3">
        <v>-138146606099.827</v>
      </c>
      <c r="M32" s="3">
        <v>21914398375.275799</v>
      </c>
      <c r="N32" s="3">
        <v>-20604252899.9133</v>
      </c>
      <c r="O32" s="3">
        <v>5738466310.5498199</v>
      </c>
      <c r="P32" s="3">
        <v>-13309235778.499201</v>
      </c>
      <c r="Q32" s="3">
        <v>7013856196.0476599</v>
      </c>
      <c r="R32" s="3">
        <v>-822572216.45045304</v>
      </c>
      <c r="S32" s="3">
        <v>25033588602.5746</v>
      </c>
      <c r="T32" s="3">
        <v>-17316874654.242901</v>
      </c>
      <c r="U32" s="6">
        <f t="shared" si="0"/>
        <v>-2.74658203125E-4</v>
      </c>
      <c r="V32" s="6">
        <f t="shared" si="1"/>
        <v>289595263.533741</v>
      </c>
    </row>
    <row r="33" spans="1:22" x14ac:dyDescent="0.25">
      <c r="A33" s="2">
        <v>38626</v>
      </c>
      <c r="B33" s="3">
        <v>-7630806659.7494001</v>
      </c>
      <c r="C33" s="3">
        <v>20909821238.029499</v>
      </c>
      <c r="D33" s="3">
        <v>831895769.653777</v>
      </c>
      <c r="E33" s="3">
        <v>-20048659225.889301</v>
      </c>
      <c r="F33" s="3">
        <v>6762397172.42943</v>
      </c>
      <c r="G33" s="3">
        <v>-552604222.21459198</v>
      </c>
      <c r="H33" s="3">
        <v>-18048801542.349201</v>
      </c>
      <c r="I33" s="3">
        <v>28566326047.762699</v>
      </c>
      <c r="J33" s="3">
        <v>-61456092330.138603</v>
      </c>
      <c r="K33" s="3">
        <v>169560515322.55801</v>
      </c>
      <c r="L33" s="3">
        <v>-144711760161.15701</v>
      </c>
      <c r="M33" s="3">
        <v>20276817882.125999</v>
      </c>
      <c r="N33" s="3">
        <v>-21733026717.3307</v>
      </c>
      <c r="O33" s="3">
        <v>17705479913.3871</v>
      </c>
      <c r="P33" s="3">
        <v>-14595835763.561899</v>
      </c>
      <c r="Q33" s="3">
        <v>7074257847.8924999</v>
      </c>
      <c r="R33" s="3">
        <v>-1414670977.4215901</v>
      </c>
      <c r="S33" s="3">
        <v>32161777346.492901</v>
      </c>
      <c r="T33" s="3">
        <v>-50934461303.605797</v>
      </c>
      <c r="U33" s="6">
        <f t="shared" si="0"/>
        <v>-4.8065185546875E-4</v>
      </c>
      <c r="V33" s="6">
        <f t="shared" si="1"/>
        <v>267937551.14009857</v>
      </c>
    </row>
    <row r="34" spans="1:22" x14ac:dyDescent="0.25">
      <c r="A34" s="2">
        <v>38718</v>
      </c>
      <c r="B34" s="3">
        <v>-5121224428.20471</v>
      </c>
      <c r="C34" s="3">
        <v>24194963604.116699</v>
      </c>
      <c r="D34" s="3">
        <v>2079317300.2026701</v>
      </c>
      <c r="E34" s="3">
        <v>-16028954186.7148</v>
      </c>
      <c r="F34" s="3">
        <v>4183870974.98667</v>
      </c>
      <c r="G34" s="3">
        <v>1130515791.2534201</v>
      </c>
      <c r="H34" s="3">
        <v>551661496.48057199</v>
      </c>
      <c r="I34" s="3">
        <v>2128096594.1761799</v>
      </c>
      <c r="J34" s="3">
        <v>-57850688387.8078</v>
      </c>
      <c r="K34" s="3">
        <v>224012240263.582</v>
      </c>
      <c r="L34" s="3">
        <v>-170906214106.29501</v>
      </c>
      <c r="M34" s="3">
        <v>21702801153.768799</v>
      </c>
      <c r="N34" s="3">
        <v>-23112019484.3507</v>
      </c>
      <c r="O34" s="3">
        <v>12748734857.605499</v>
      </c>
      <c r="P34" s="3">
        <v>-20861946635.6619</v>
      </c>
      <c r="Q34" s="3">
        <v>7346729935.2989597</v>
      </c>
      <c r="R34" s="3">
        <v>-1046604782.56093</v>
      </c>
      <c r="S34" s="3">
        <v>49883721201.386299</v>
      </c>
      <c r="T34" s="3">
        <v>-44835781819.456703</v>
      </c>
      <c r="U34" s="6">
        <f t="shared" si="0"/>
        <v>4.119873046875E-4</v>
      </c>
      <c r="V34" s="6">
        <f t="shared" si="1"/>
        <v>103340577.94560242</v>
      </c>
    </row>
    <row r="35" spans="1:22" x14ac:dyDescent="0.25">
      <c r="A35" s="2">
        <v>38808</v>
      </c>
      <c r="B35" s="3">
        <v>-3287043726.32903</v>
      </c>
      <c r="C35" s="3">
        <v>26370255243.2267</v>
      </c>
      <c r="D35" s="3">
        <v>-1389420715.8657</v>
      </c>
      <c r="E35" s="3">
        <v>-28294343843.1497</v>
      </c>
      <c r="F35" s="3">
        <v>12287308796.1716</v>
      </c>
      <c r="G35" s="3">
        <v>-263063127.95014501</v>
      </c>
      <c r="H35" s="3">
        <v>13017416994.620501</v>
      </c>
      <c r="I35" s="3">
        <v>-5796608677.6788902</v>
      </c>
      <c r="J35" s="3">
        <v>-72866673161.904297</v>
      </c>
      <c r="K35" s="3">
        <v>216328606777.42899</v>
      </c>
      <c r="L35" s="3">
        <v>-169367693103.27399</v>
      </c>
      <c r="M35" s="3">
        <v>26178352229.765598</v>
      </c>
      <c r="N35" s="3">
        <v>-25845045475.201801</v>
      </c>
      <c r="O35" s="3">
        <v>10908768549.472799</v>
      </c>
      <c r="P35" s="3">
        <v>-11961490170.0098</v>
      </c>
      <c r="Q35" s="3">
        <v>7987111808.6171904</v>
      </c>
      <c r="R35" s="3">
        <v>-826274395.94077599</v>
      </c>
      <c r="S35" s="3">
        <v>53402336220.858002</v>
      </c>
      <c r="T35" s="3">
        <v>-59561298826.239403</v>
      </c>
      <c r="U35" s="6">
        <f t="shared" si="0"/>
        <v>2.0599365234375E-4</v>
      </c>
      <c r="V35" s="6">
        <f t="shared" si="1"/>
        <v>-660873392.61956024</v>
      </c>
    </row>
    <row r="36" spans="1:22" x14ac:dyDescent="0.25">
      <c r="A36" s="2">
        <v>38899</v>
      </c>
      <c r="B36" s="3">
        <v>-7029095715.6327801</v>
      </c>
      <c r="C36" s="3">
        <v>29029197397.8256</v>
      </c>
      <c r="D36" s="3">
        <v>-1521792353.9907401</v>
      </c>
      <c r="E36" s="3">
        <v>-24985523625.666199</v>
      </c>
      <c r="F36" s="3">
        <v>6413423056.4122601</v>
      </c>
      <c r="G36" s="3">
        <v>-449970326.97304702</v>
      </c>
      <c r="H36" s="3">
        <v>-3362568950.6020799</v>
      </c>
      <c r="I36" s="3">
        <v>13095116644.7148</v>
      </c>
      <c r="J36" s="3">
        <v>-79100741120.149307</v>
      </c>
      <c r="K36" s="3">
        <v>220147720635.52701</v>
      </c>
      <c r="L36" s="3">
        <v>-173232035168.922</v>
      </c>
      <c r="M36" s="3">
        <v>26390948841.856602</v>
      </c>
      <c r="N36" s="3">
        <v>-24921072287.021801</v>
      </c>
      <c r="O36" s="3">
        <v>10492771323.506201</v>
      </c>
      <c r="P36" s="3">
        <v>-13225664216.9923</v>
      </c>
      <c r="Q36" s="3">
        <v>7229193396.7432604</v>
      </c>
      <c r="R36" s="3">
        <v>-806928046.15942705</v>
      </c>
      <c r="S36" s="3">
        <v>52074934478.537003</v>
      </c>
      <c r="T36" s="3">
        <v>-68201550257.5952</v>
      </c>
      <c r="U36" s="6">
        <f t="shared" si="0"/>
        <v>5.4168701171875E-4</v>
      </c>
      <c r="V36" s="6">
        <f t="shared" si="1"/>
        <v>289595263.53370667</v>
      </c>
    </row>
    <row r="37" spans="1:22" x14ac:dyDescent="0.25">
      <c r="A37" s="2">
        <v>38991</v>
      </c>
      <c r="B37" s="3">
        <v>-8494834597.3716803</v>
      </c>
      <c r="C37" s="3">
        <v>44487619373.3367</v>
      </c>
      <c r="D37" s="3">
        <v>-622104230.346223</v>
      </c>
      <c r="E37" s="3">
        <v>-40514893430.505203</v>
      </c>
      <c r="F37" s="3">
        <v>19976597172.429401</v>
      </c>
      <c r="G37" s="3">
        <v>-417482336.33023202</v>
      </c>
      <c r="H37" s="3">
        <v>-42146539257.1269</v>
      </c>
      <c r="I37" s="3">
        <v>36065357276.0783</v>
      </c>
      <c r="J37" s="3">
        <v>-74958363330.138596</v>
      </c>
      <c r="K37" s="3">
        <v>228260537127.08701</v>
      </c>
      <c r="L37" s="3">
        <v>-168468342378.043</v>
      </c>
      <c r="M37" s="3">
        <v>28710180731.474998</v>
      </c>
      <c r="N37" s="3">
        <v>-26960041256.789501</v>
      </c>
      <c r="O37" s="3">
        <v>20412910998.502899</v>
      </c>
      <c r="P37" s="3">
        <v>-13657469642.306101</v>
      </c>
      <c r="Q37" s="3">
        <v>9014595164.3885994</v>
      </c>
      <c r="R37" s="3">
        <v>-830321580.68348098</v>
      </c>
      <c r="S37" s="3">
        <v>76482049163.632401</v>
      </c>
      <c r="T37" s="3">
        <v>-66892580911.114601</v>
      </c>
      <c r="U37" s="6">
        <f t="shared" si="0"/>
        <v>-9.765625E-4</v>
      </c>
      <c r="V37" s="6">
        <f t="shared" si="1"/>
        <v>267937551.14016724</v>
      </c>
    </row>
    <row r="38" spans="1:22" x14ac:dyDescent="0.25">
      <c r="A38" s="2">
        <v>39083</v>
      </c>
      <c r="B38" s="3">
        <v>-5155370456.7825098</v>
      </c>
      <c r="C38" s="3">
        <v>28258081983.604801</v>
      </c>
      <c r="D38" s="3">
        <v>1308017300.2026701</v>
      </c>
      <c r="E38" s="3">
        <v>-12166319121.913401</v>
      </c>
      <c r="F38" s="3">
        <v>3844970974.98667</v>
      </c>
      <c r="G38" s="3">
        <v>1130515791.2534201</v>
      </c>
      <c r="H38" s="3">
        <v>7061304662.6960697</v>
      </c>
      <c r="I38" s="3">
        <v>10426784271.516199</v>
      </c>
      <c r="J38" s="3">
        <v>-133400194187.808</v>
      </c>
      <c r="K38" s="3">
        <v>274864560141.92599</v>
      </c>
      <c r="L38" s="3">
        <v>-197170540304.50101</v>
      </c>
      <c r="M38" s="3">
        <v>31381472478.665001</v>
      </c>
      <c r="N38" s="3">
        <v>-29239117260.801601</v>
      </c>
      <c r="O38" s="3">
        <v>16902950597.4942</v>
      </c>
      <c r="P38" s="3">
        <v>-21709601815.886002</v>
      </c>
      <c r="Q38" s="3">
        <v>8836569392.4632092</v>
      </c>
      <c r="R38" s="3">
        <v>-1315400368.02441</v>
      </c>
      <c r="S38" s="3">
        <v>82550892861.334702</v>
      </c>
      <c r="T38" s="3">
        <v>-98795549360.189606</v>
      </c>
      <c r="U38" s="6">
        <f t="shared" si="0"/>
        <v>6.866455078125E-4</v>
      </c>
      <c r="V38" s="6">
        <f t="shared" si="1"/>
        <v>103340577.94552612</v>
      </c>
    </row>
    <row r="39" spans="1:22" x14ac:dyDescent="0.25">
      <c r="A39" s="2">
        <v>39173</v>
      </c>
      <c r="B39" s="3">
        <v>-4313354249.0361996</v>
      </c>
      <c r="C39" s="3">
        <v>41979119340.174301</v>
      </c>
      <c r="D39" s="3">
        <v>-5652120715.8656998</v>
      </c>
      <c r="E39" s="3">
        <v>2464551566.3669901</v>
      </c>
      <c r="F39" s="3">
        <v>7296299796.1716404</v>
      </c>
      <c r="G39" s="3">
        <v>-263063127.95014501</v>
      </c>
      <c r="H39" s="3">
        <v>253774522.65500101</v>
      </c>
      <c r="I39" s="3">
        <v>5279553755.1854801</v>
      </c>
      <c r="J39" s="3">
        <v>-126384122743.104</v>
      </c>
      <c r="K39" s="3">
        <v>276008800929.55701</v>
      </c>
      <c r="L39" s="3">
        <v>-198333687653.43399</v>
      </c>
      <c r="M39" s="3">
        <v>33080070666.287701</v>
      </c>
      <c r="N39" s="3">
        <v>-32799001136.114399</v>
      </c>
      <c r="O39" s="3">
        <v>16081794082.9788</v>
      </c>
      <c r="P39" s="3">
        <v>-10992618439.037701</v>
      </c>
      <c r="Q39" s="3">
        <v>10677544207.961</v>
      </c>
      <c r="R39" s="3">
        <v>-1174027098.6505899</v>
      </c>
      <c r="S39" s="3">
        <v>92548875559.548401</v>
      </c>
      <c r="T39" s="3">
        <v>-78678488462.783493</v>
      </c>
      <c r="U39" s="6">
        <f t="shared" si="0"/>
        <v>-5.645751953125E-4</v>
      </c>
      <c r="V39" s="6">
        <f t="shared" si="1"/>
        <v>-660873392.61915588</v>
      </c>
    </row>
    <row r="40" spans="1:22" x14ac:dyDescent="0.25">
      <c r="A40" s="2">
        <v>39264</v>
      </c>
      <c r="B40" s="3">
        <v>-4364734829.0717802</v>
      </c>
      <c r="C40" s="3">
        <v>45801294248.978897</v>
      </c>
      <c r="D40" s="3">
        <v>-2283192353.9907398</v>
      </c>
      <c r="E40" s="3">
        <v>8724696576.7835999</v>
      </c>
      <c r="F40" s="3">
        <v>3389171521.4314499</v>
      </c>
      <c r="G40" s="3">
        <v>464906373.02695298</v>
      </c>
      <c r="H40" s="3">
        <v>-53176057121.431297</v>
      </c>
      <c r="I40" s="3">
        <v>29219334155.120399</v>
      </c>
      <c r="J40" s="3">
        <v>-107427432296.24899</v>
      </c>
      <c r="K40" s="3">
        <v>284585940097.052</v>
      </c>
      <c r="L40" s="3">
        <v>-211525961360.189</v>
      </c>
      <c r="M40" s="3">
        <v>35534441819.761902</v>
      </c>
      <c r="N40" s="3">
        <v>-31752715832.572899</v>
      </c>
      <c r="O40" s="3">
        <v>19773586366.555</v>
      </c>
      <c r="P40" s="3">
        <v>-16095998621.1493</v>
      </c>
      <c r="Q40" s="3">
        <v>11026851233.726</v>
      </c>
      <c r="R40" s="3">
        <v>-1527999408.3765199</v>
      </c>
      <c r="S40" s="3">
        <v>90018144294.8069</v>
      </c>
      <c r="T40" s="3">
        <v>-79941608988.935394</v>
      </c>
      <c r="U40" s="6">
        <f t="shared" si="0"/>
        <v>2.74658203125E-4</v>
      </c>
      <c r="V40" s="6">
        <f t="shared" si="1"/>
        <v>289595263.53388977</v>
      </c>
    </row>
    <row r="41" spans="1:22" x14ac:dyDescent="0.25">
      <c r="A41" s="2">
        <v>39356</v>
      </c>
      <c r="B41" s="3">
        <v>-3321340166.69804</v>
      </c>
      <c r="C41" s="3">
        <v>40210839630.443604</v>
      </c>
      <c r="D41" s="3">
        <v>-8561304230.34622</v>
      </c>
      <c r="E41" s="3">
        <v>11644127513.438</v>
      </c>
      <c r="F41" s="3">
        <v>3947678172.42943</v>
      </c>
      <c r="G41" s="3">
        <v>1154037663.66977</v>
      </c>
      <c r="H41" s="3">
        <v>-108908216314.847</v>
      </c>
      <c r="I41" s="3">
        <v>45438472878.851997</v>
      </c>
      <c r="J41" s="3">
        <v>-93492453122.838593</v>
      </c>
      <c r="K41" s="3">
        <v>287277796318.28802</v>
      </c>
      <c r="L41" s="3">
        <v>-212860643791.34601</v>
      </c>
      <c r="M41" s="3">
        <v>35323713489.149597</v>
      </c>
      <c r="N41" s="3">
        <v>-36339099818.373199</v>
      </c>
      <c r="O41" s="3">
        <v>30717840455.829399</v>
      </c>
      <c r="P41" s="3">
        <v>-26633590469.908798</v>
      </c>
      <c r="Q41" s="3">
        <v>12104762611.883499</v>
      </c>
      <c r="R41" s="3">
        <v>-1526014273.8968999</v>
      </c>
      <c r="S41" s="3">
        <v>88064764521.625702</v>
      </c>
      <c r="T41" s="3">
        <v>-112156095527.036</v>
      </c>
      <c r="U41" s="6">
        <f t="shared" si="0"/>
        <v>0</v>
      </c>
      <c r="V41" s="6">
        <f t="shared" si="1"/>
        <v>267937551.13893127</v>
      </c>
    </row>
    <row r="42" spans="1:22" x14ac:dyDescent="0.25">
      <c r="A42" s="2">
        <v>39448</v>
      </c>
      <c r="B42" s="3">
        <v>-28180241879.7896</v>
      </c>
      <c r="C42" s="3">
        <v>52441467343.978996</v>
      </c>
      <c r="D42" s="3">
        <v>2688417300.2026701</v>
      </c>
      <c r="E42" s="3">
        <v>5719003636.2133904</v>
      </c>
      <c r="F42" s="3">
        <v>5546809156.4830303</v>
      </c>
      <c r="G42" s="3">
        <v>1130515791.2534201</v>
      </c>
      <c r="H42" s="3">
        <v>-19955236054.155998</v>
      </c>
      <c r="I42" s="3">
        <v>31531750074.8055</v>
      </c>
      <c r="J42" s="3">
        <v>-170313062887.80801</v>
      </c>
      <c r="K42" s="3">
        <v>326570560898.56897</v>
      </c>
      <c r="L42" s="3">
        <v>-250554887578.073</v>
      </c>
      <c r="M42" s="3">
        <v>39771645124.1996</v>
      </c>
      <c r="N42" s="3">
        <v>-37843195517.548103</v>
      </c>
      <c r="O42" s="3">
        <v>30860314294.640598</v>
      </c>
      <c r="P42" s="3">
        <v>-22674745630.407501</v>
      </c>
      <c r="Q42" s="3">
        <v>13770982125.641001</v>
      </c>
      <c r="R42" s="3">
        <v>-1769941740.2899301</v>
      </c>
      <c r="S42" s="3">
        <v>98130731976.730698</v>
      </c>
      <c r="T42" s="3">
        <v>-119493918096.76199</v>
      </c>
      <c r="U42" s="6">
        <f t="shared" si="0"/>
        <v>9.307861328125E-4</v>
      </c>
      <c r="V42" s="6">
        <f t="shared" si="1"/>
        <v>103340577.94538879</v>
      </c>
    </row>
    <row r="43" spans="1:22" x14ac:dyDescent="0.25">
      <c r="A43" s="2">
        <v>39539</v>
      </c>
      <c r="B43" s="3">
        <v>-7212262950.91185</v>
      </c>
      <c r="C43" s="3">
        <v>36507101181.318298</v>
      </c>
      <c r="D43" s="3">
        <v>-3122730715.8656998</v>
      </c>
      <c r="E43" s="3">
        <v>4117735406.0873199</v>
      </c>
      <c r="F43" s="3">
        <v>594178916.80412102</v>
      </c>
      <c r="G43" s="3">
        <v>-388577127.95014501</v>
      </c>
      <c r="H43" s="3">
        <v>-50079045753.387802</v>
      </c>
      <c r="I43" s="3">
        <v>24169846178.806801</v>
      </c>
      <c r="J43" s="3">
        <v>-110953485375.104</v>
      </c>
      <c r="K43" s="3">
        <v>341198332016.10797</v>
      </c>
      <c r="L43" s="3">
        <v>-267844094732.57501</v>
      </c>
      <c r="M43" s="3">
        <v>42241727258.241501</v>
      </c>
      <c r="N43" s="3">
        <v>-40553872062.079903</v>
      </c>
      <c r="O43" s="3">
        <v>29446148020.756599</v>
      </c>
      <c r="P43" s="3">
        <v>-13949741174.366199</v>
      </c>
      <c r="Q43" s="3">
        <v>13319288796.0881</v>
      </c>
      <c r="R43" s="3">
        <v>-2386594627.2890501</v>
      </c>
      <c r="S43" s="3">
        <v>101471193494.884</v>
      </c>
      <c r="T43" s="3">
        <v>-105706366847.584</v>
      </c>
      <c r="U43" s="6">
        <f t="shared" si="0"/>
        <v>0</v>
      </c>
      <c r="V43" s="6">
        <f t="shared" si="1"/>
        <v>-660873392.61895752</v>
      </c>
    </row>
    <row r="44" spans="1:22" x14ac:dyDescent="0.25">
      <c r="A44" s="2">
        <v>39630</v>
      </c>
      <c r="B44" s="3">
        <v>-12469315560.7917</v>
      </c>
      <c r="C44" s="3">
        <v>49725954408.561203</v>
      </c>
      <c r="D44" s="3">
        <v>-1451922353.9907401</v>
      </c>
      <c r="E44" s="3">
        <v>28592883425.952499</v>
      </c>
      <c r="F44" s="3">
        <v>3026097797.1117001</v>
      </c>
      <c r="G44" s="3">
        <v>865948073.02695298</v>
      </c>
      <c r="H44" s="3">
        <v>-40125462544.171799</v>
      </c>
      <c r="I44" s="3">
        <v>-8202171335.8642502</v>
      </c>
      <c r="J44" s="3">
        <v>-110931028518.94901</v>
      </c>
      <c r="K44" s="3">
        <v>361762741705.77197</v>
      </c>
      <c r="L44" s="3">
        <v>-273631381925.64999</v>
      </c>
      <c r="M44" s="3">
        <v>41756579185.943901</v>
      </c>
      <c r="N44" s="3">
        <v>-40287558203.271797</v>
      </c>
      <c r="O44" s="3">
        <v>24043256033.141201</v>
      </c>
      <c r="P44" s="3">
        <v>-22636104749.9897</v>
      </c>
      <c r="Q44" s="3">
        <v>12817544282.2334</v>
      </c>
      <c r="R44" s="3">
        <v>-2479546463.5625901</v>
      </c>
      <c r="S44" s="3">
        <v>101345529864.616</v>
      </c>
      <c r="T44" s="3">
        <v>-91258611872.6492</v>
      </c>
      <c r="U44" s="6">
        <f t="shared" si="0"/>
        <v>4.119873046875E-4</v>
      </c>
      <c r="V44" s="6">
        <f t="shared" si="1"/>
        <v>289595263.53405762</v>
      </c>
    </row>
    <row r="45" spans="1:22" x14ac:dyDescent="0.25">
      <c r="A45" s="2">
        <v>39722</v>
      </c>
      <c r="B45" s="3">
        <v>-8880456238.2041798</v>
      </c>
      <c r="C45" s="3">
        <v>32860127377.7103</v>
      </c>
      <c r="D45" s="3">
        <v>-295082230.346223</v>
      </c>
      <c r="E45" s="3">
        <v>-11050341615.309401</v>
      </c>
      <c r="F45" s="3">
        <v>-703057879.43067706</v>
      </c>
      <c r="G45" s="3">
        <v>-417482336.33023202</v>
      </c>
      <c r="H45" s="3">
        <v>12582191246.6283</v>
      </c>
      <c r="I45" s="3">
        <v>-62491889333.258003</v>
      </c>
      <c r="J45" s="3">
        <v>-87341511858.138596</v>
      </c>
      <c r="K45" s="3">
        <v>305023570926.15997</v>
      </c>
      <c r="L45" s="3">
        <v>-198057224003.767</v>
      </c>
      <c r="M45" s="3">
        <v>39543625824.593697</v>
      </c>
      <c r="N45" s="3">
        <v>-40264035762.688004</v>
      </c>
      <c r="O45" s="3">
        <v>27437528066.709499</v>
      </c>
      <c r="P45" s="3">
        <v>-23946624365.420502</v>
      </c>
      <c r="Q45" s="3">
        <v>12657385637.7721</v>
      </c>
      <c r="R45" s="3">
        <v>-2773165516.04566</v>
      </c>
      <c r="S45" s="3">
        <v>119621060807.315</v>
      </c>
      <c r="T45" s="3">
        <v>-126005440417.81799</v>
      </c>
      <c r="U45" s="6">
        <f t="shared" si="0"/>
        <v>-9.002685546875E-4</v>
      </c>
      <c r="V45" s="6">
        <f t="shared" si="1"/>
        <v>267937551.13928223</v>
      </c>
    </row>
    <row r="46" spans="1:22" x14ac:dyDescent="0.25">
      <c r="A46" s="2">
        <v>39814</v>
      </c>
      <c r="B46" s="3">
        <v>-9603415615.5245609</v>
      </c>
      <c r="C46" s="3">
        <v>26803738804.3074</v>
      </c>
      <c r="D46" s="3">
        <v>3841724020.59267</v>
      </c>
      <c r="E46" s="3">
        <v>2234092005.9049802</v>
      </c>
      <c r="F46" s="3">
        <v>2933119695.96667</v>
      </c>
      <c r="G46" s="3">
        <v>1131022791.2534201</v>
      </c>
      <c r="H46" s="3">
        <v>-18416176709.318298</v>
      </c>
      <c r="I46" s="3">
        <v>-5270263800.5889902</v>
      </c>
      <c r="J46" s="3">
        <v>-55147143458.707802</v>
      </c>
      <c r="K46" s="3">
        <v>272408010011.952</v>
      </c>
      <c r="L46" s="3">
        <v>-180748033238.099</v>
      </c>
      <c r="M46" s="3">
        <v>32825667054.057098</v>
      </c>
      <c r="N46" s="3">
        <v>-37236770574.119698</v>
      </c>
      <c r="O46" s="3">
        <v>23175963248.575401</v>
      </c>
      <c r="P46" s="3">
        <v>-34158524811.4818</v>
      </c>
      <c r="Q46" s="3">
        <v>10102555450.7362</v>
      </c>
      <c r="R46" s="3">
        <v>-3110511796.0615301</v>
      </c>
      <c r="S46" s="3">
        <v>83258355345.558197</v>
      </c>
      <c r="T46" s="3">
        <v>-51596642844.059998</v>
      </c>
      <c r="U46" s="6">
        <f t="shared" si="0"/>
        <v>5.035400390625E-4</v>
      </c>
      <c r="V46" s="6">
        <f t="shared" si="1"/>
        <v>103340577.94548798</v>
      </c>
    </row>
    <row r="47" spans="1:22" x14ac:dyDescent="0.25">
      <c r="A47" s="2">
        <v>39904</v>
      </c>
      <c r="B47" s="3">
        <v>-5757879345.6764297</v>
      </c>
      <c r="C47" s="3">
        <v>24132420837.4608</v>
      </c>
      <c r="D47" s="3">
        <v>-11510164352.575701</v>
      </c>
      <c r="E47" s="3">
        <v>1077153475.9741199</v>
      </c>
      <c r="F47" s="3">
        <v>10441053933.859301</v>
      </c>
      <c r="G47" s="3">
        <v>-263770827.95014501</v>
      </c>
      <c r="H47" s="3">
        <v>45263518408.910698</v>
      </c>
      <c r="I47" s="3">
        <v>13306768432.952499</v>
      </c>
      <c r="J47" s="3">
        <v>-102171161951.741</v>
      </c>
      <c r="K47" s="3">
        <v>258488892647.345</v>
      </c>
      <c r="L47" s="3">
        <v>-214544535848.26901</v>
      </c>
      <c r="M47" s="3">
        <v>33171164855.095798</v>
      </c>
      <c r="N47" s="3">
        <v>-37360556191.225899</v>
      </c>
      <c r="O47" s="3">
        <v>24216546541.551601</v>
      </c>
      <c r="P47" s="3">
        <v>-25868675074.091202</v>
      </c>
      <c r="Q47" s="3">
        <v>10415214440.844601</v>
      </c>
      <c r="R47" s="3">
        <v>-2827818669.5008602</v>
      </c>
      <c r="S47" s="3">
        <v>45690232701.749802</v>
      </c>
      <c r="T47" s="3">
        <v>-24821187996.166401</v>
      </c>
      <c r="U47" s="6">
        <f t="shared" si="0"/>
        <v>2.2125244140625E-4</v>
      </c>
      <c r="V47" s="6">
        <f t="shared" si="1"/>
        <v>-660873392.61945724</v>
      </c>
    </row>
    <row r="48" spans="1:22" x14ac:dyDescent="0.25">
      <c r="A48" s="2">
        <v>39995</v>
      </c>
      <c r="B48" s="3">
        <v>-19187262804.819698</v>
      </c>
      <c r="C48" s="3">
        <v>44604438039.923599</v>
      </c>
      <c r="D48" s="3">
        <v>-17662998889.320702</v>
      </c>
      <c r="E48" s="3">
        <v>24489824549.497002</v>
      </c>
      <c r="F48" s="3">
        <v>7294902055.9745502</v>
      </c>
      <c r="G48" s="3">
        <v>-624616326.97304702</v>
      </c>
      <c r="H48" s="3">
        <v>-5954071124.5971603</v>
      </c>
      <c r="I48" s="3">
        <v>9527820639.1357307</v>
      </c>
      <c r="J48" s="3">
        <v>-113480404012.849</v>
      </c>
      <c r="K48" s="3">
        <v>282377699478.60101</v>
      </c>
      <c r="L48" s="3">
        <v>-240967412727.84799</v>
      </c>
      <c r="M48" s="3">
        <v>38498304090.415802</v>
      </c>
      <c r="N48" s="3">
        <v>-40040628901.492302</v>
      </c>
      <c r="O48" s="3">
        <v>22385102550.1651</v>
      </c>
      <c r="P48" s="3">
        <v>-32696381969.527302</v>
      </c>
      <c r="Q48" s="3">
        <v>10384668913.216101</v>
      </c>
      <c r="R48" s="3">
        <v>-3051641077.9331102</v>
      </c>
      <c r="S48" s="3">
        <v>36889710355.596802</v>
      </c>
      <c r="T48" s="3">
        <v>-71281963137.562698</v>
      </c>
      <c r="U48" s="6">
        <f t="shared" si="0"/>
        <v>5.035400390625E-4</v>
      </c>
      <c r="V48" s="6">
        <f t="shared" si="1"/>
        <v>289595263.53398132</v>
      </c>
    </row>
    <row r="49" spans="1:22" x14ac:dyDescent="0.25">
      <c r="A49" s="2">
        <v>40087</v>
      </c>
      <c r="B49" s="3">
        <v>-9341427733.9792805</v>
      </c>
      <c r="C49" s="3">
        <v>35516455187.808098</v>
      </c>
      <c r="D49" s="3">
        <v>-15315467157.946199</v>
      </c>
      <c r="E49" s="3">
        <v>10320137824.123899</v>
      </c>
      <c r="F49" s="3">
        <v>8447593335.9507303</v>
      </c>
      <c r="G49" s="3">
        <v>253757663.66976801</v>
      </c>
      <c r="H49" s="3">
        <v>-2478860809.3597898</v>
      </c>
      <c r="I49" s="3">
        <v>44297657492.019096</v>
      </c>
      <c r="J49" s="3">
        <v>-129545154434.539</v>
      </c>
      <c r="K49" s="3">
        <v>305816060916.61798</v>
      </c>
      <c r="L49" s="3">
        <v>-247353973980.21399</v>
      </c>
      <c r="M49" s="3">
        <v>39078361965.631302</v>
      </c>
      <c r="N49" s="3">
        <v>-44281848191.667603</v>
      </c>
      <c r="O49" s="3">
        <v>38473263953.707901</v>
      </c>
      <c r="P49" s="3">
        <v>-24059874971.229698</v>
      </c>
      <c r="Q49" s="3">
        <v>11742759195.6432</v>
      </c>
      <c r="R49" s="3">
        <v>-1996479371.77631</v>
      </c>
      <c r="S49" s="3">
        <v>77418269516.713394</v>
      </c>
      <c r="T49" s="3">
        <v>-58113246183.392403</v>
      </c>
      <c r="U49" s="6">
        <f t="shared" si="0"/>
        <v>-6.103515625E-4</v>
      </c>
      <c r="V49" s="6">
        <f t="shared" si="1"/>
        <v>267937551.1397171</v>
      </c>
    </row>
    <row r="50" spans="1:22" x14ac:dyDescent="0.25">
      <c r="A50" s="2">
        <v>40179</v>
      </c>
      <c r="B50" s="3">
        <v>-7540700639.6245604</v>
      </c>
      <c r="C50" s="3">
        <v>48924234550.930199</v>
      </c>
      <c r="D50" s="3">
        <v>-47683005.347334601</v>
      </c>
      <c r="E50" s="3">
        <v>3989129393.9050002</v>
      </c>
      <c r="F50" s="3">
        <v>3838611070.4082398</v>
      </c>
      <c r="G50" s="3">
        <v>1130515791.2534201</v>
      </c>
      <c r="H50" s="3">
        <v>-19472413979.8298</v>
      </c>
      <c r="I50" s="3">
        <v>25790557756.630699</v>
      </c>
      <c r="J50" s="3">
        <v>-85467552565.023804</v>
      </c>
      <c r="K50" s="3">
        <v>338884917935.46399</v>
      </c>
      <c r="L50" s="3">
        <v>-289207725916.30798</v>
      </c>
      <c r="M50" s="3">
        <v>39519965890.5979</v>
      </c>
      <c r="N50" s="3">
        <v>-44089200233.2341</v>
      </c>
      <c r="O50" s="3">
        <v>31244476801.308102</v>
      </c>
      <c r="P50" s="3">
        <v>-44584334548.930901</v>
      </c>
      <c r="Q50" s="3">
        <v>11599876291.3862</v>
      </c>
      <c r="R50" s="3">
        <v>-2446130848.197</v>
      </c>
      <c r="S50" s="3">
        <v>40921845372.086197</v>
      </c>
      <c r="T50" s="3">
        <v>-28958642204.643501</v>
      </c>
      <c r="U50" s="6">
        <f t="shared" si="0"/>
        <v>0</v>
      </c>
      <c r="V50" s="6">
        <f t="shared" si="1"/>
        <v>103340577.94556427</v>
      </c>
    </row>
    <row r="51" spans="1:22" x14ac:dyDescent="0.25">
      <c r="A51" s="2">
        <v>40269</v>
      </c>
      <c r="B51" s="3">
        <v>-11900092722.2201</v>
      </c>
      <c r="C51" s="3">
        <v>63552996387.620201</v>
      </c>
      <c r="D51" s="3">
        <v>-6702266697.5256996</v>
      </c>
      <c r="E51" s="3">
        <v>-3487039006.8358698</v>
      </c>
      <c r="F51" s="3">
        <v>-2533052838.5068898</v>
      </c>
      <c r="G51" s="3">
        <v>-700168127.95014501</v>
      </c>
      <c r="H51" s="3">
        <v>-48667224648.785896</v>
      </c>
      <c r="I51" s="3">
        <v>50184545530.124802</v>
      </c>
      <c r="J51" s="3">
        <v>-80276183061.904297</v>
      </c>
      <c r="K51" s="3">
        <v>366335780642.66803</v>
      </c>
      <c r="L51" s="3">
        <v>-309466461529.27802</v>
      </c>
      <c r="M51" s="3">
        <v>45068058462.642403</v>
      </c>
      <c r="N51" s="3">
        <v>-48769329735.466003</v>
      </c>
      <c r="O51" s="3">
        <v>27206754890.999599</v>
      </c>
      <c r="P51" s="3">
        <v>-40197379927.423203</v>
      </c>
      <c r="Q51" s="3">
        <v>11687294364.684601</v>
      </c>
      <c r="R51" s="3">
        <v>-2102237981.4093599</v>
      </c>
      <c r="S51" s="3">
        <v>49762479187.417</v>
      </c>
      <c r="T51" s="3">
        <v>-39867611793.364502</v>
      </c>
      <c r="U51" s="6">
        <f t="shared" si="0"/>
        <v>1.04522705078125E-3</v>
      </c>
      <c r="V51" s="6">
        <f t="shared" si="1"/>
        <v>-660873392.61938477</v>
      </c>
    </row>
    <row r="52" spans="1:22" x14ac:dyDescent="0.25">
      <c r="A52" s="2">
        <v>40360</v>
      </c>
      <c r="B52" s="3">
        <v>-17383099127.810799</v>
      </c>
      <c r="C52" s="3">
        <v>67907347879.846901</v>
      </c>
      <c r="D52" s="3">
        <v>-1786027328.9907501</v>
      </c>
      <c r="E52" s="3">
        <v>-2079312001.50299</v>
      </c>
      <c r="F52" s="3">
        <v>17280112112.202301</v>
      </c>
      <c r="G52" s="3">
        <v>-1183990326.9730501</v>
      </c>
      <c r="H52" s="3">
        <v>-65530351329.250397</v>
      </c>
      <c r="I52" s="3">
        <v>48711180978.607498</v>
      </c>
      <c r="J52" s="3">
        <v>-116728522320.149</v>
      </c>
      <c r="K52" s="3">
        <v>380948324779.88898</v>
      </c>
      <c r="L52" s="3">
        <v>-313295254662.19202</v>
      </c>
      <c r="M52" s="3">
        <v>46912383042.246201</v>
      </c>
      <c r="N52" s="3">
        <v>-46869875396.687698</v>
      </c>
      <c r="O52" s="3">
        <v>40377207193.019798</v>
      </c>
      <c r="P52" s="3">
        <v>-43973863627.427696</v>
      </c>
      <c r="Q52" s="3">
        <v>12084249523.386101</v>
      </c>
      <c r="R52" s="3">
        <v>-2011942866.7330799</v>
      </c>
      <c r="S52" s="3">
        <v>74171227985.501099</v>
      </c>
      <c r="T52" s="3">
        <v>-71082256727.554306</v>
      </c>
      <c r="U52" s="6">
        <f t="shared" si="0"/>
        <v>-5.035400390625E-4</v>
      </c>
      <c r="V52" s="6">
        <f t="shared" si="1"/>
        <v>289595263.53401184</v>
      </c>
    </row>
    <row r="53" spans="1:22" x14ac:dyDescent="0.25">
      <c r="A53" s="2">
        <v>40452</v>
      </c>
      <c r="B53" s="3">
        <v>-21129706876.701401</v>
      </c>
      <c r="C53" s="3">
        <v>63318855739.780296</v>
      </c>
      <c r="D53" s="3">
        <v>106886276.653777</v>
      </c>
      <c r="E53" s="3">
        <v>2363805987.1238799</v>
      </c>
      <c r="F53" s="3">
        <v>12771423311.429399</v>
      </c>
      <c r="G53" s="3">
        <v>1077497663.66977</v>
      </c>
      <c r="H53" s="3">
        <v>17407973111.222</v>
      </c>
      <c r="I53" s="3">
        <v>64021629628.453697</v>
      </c>
      <c r="J53" s="3">
        <v>-189266769263.979</v>
      </c>
      <c r="K53" s="3">
        <v>391903738063.30499</v>
      </c>
      <c r="L53" s="3">
        <v>-328016849825.63599</v>
      </c>
      <c r="M53" s="3">
        <v>46838489965.757797</v>
      </c>
      <c r="N53" s="3">
        <v>-53673089770.968498</v>
      </c>
      <c r="O53" s="3">
        <v>43596035674.381302</v>
      </c>
      <c r="P53" s="3">
        <v>-39568235541.576302</v>
      </c>
      <c r="Q53" s="3">
        <v>14149307481.9932</v>
      </c>
      <c r="R53" s="3">
        <v>-2274558984.30654</v>
      </c>
      <c r="S53" s="3">
        <v>72954837062.9505</v>
      </c>
      <c r="T53" s="3">
        <v>-49596341973.487198</v>
      </c>
      <c r="U53" s="6">
        <f t="shared" si="0"/>
        <v>-5.340576171875E-4</v>
      </c>
      <c r="V53" s="6">
        <f t="shared" si="1"/>
        <v>267937551.13960266</v>
      </c>
    </row>
    <row r="54" spans="1:22" x14ac:dyDescent="0.25">
      <c r="A54" s="2">
        <v>40544</v>
      </c>
      <c r="B54" s="3">
        <v>-7239645028.02456</v>
      </c>
      <c r="C54" s="3">
        <v>72432997371.944901</v>
      </c>
      <c r="D54" s="3">
        <v>1929984231.80267</v>
      </c>
      <c r="E54" s="3">
        <v>-1426148196.0950201</v>
      </c>
      <c r="F54" s="3">
        <v>2436807608.5866699</v>
      </c>
      <c r="G54" s="3">
        <v>1130515791.2534201</v>
      </c>
      <c r="H54" s="3">
        <v>-33279199739.6264</v>
      </c>
      <c r="I54" s="3">
        <v>58175667823.355103</v>
      </c>
      <c r="J54" s="3">
        <v>-130680741542.142</v>
      </c>
      <c r="K54" s="3">
        <v>423468958864.95099</v>
      </c>
      <c r="L54" s="3">
        <v>-381588113719.26599</v>
      </c>
      <c r="M54" s="3">
        <v>53978023777.497101</v>
      </c>
      <c r="N54" s="3">
        <v>-64593167751.173599</v>
      </c>
      <c r="O54" s="3">
        <v>37312602853.735397</v>
      </c>
      <c r="P54" s="3">
        <v>-62249362333.299301</v>
      </c>
      <c r="Q54" s="3">
        <v>13771364531.246201</v>
      </c>
      <c r="R54" s="3">
        <v>-2671730120.4653802</v>
      </c>
      <c r="S54" s="3">
        <v>17428576103.224201</v>
      </c>
      <c r="T54" s="3">
        <v>-36623102256.890404</v>
      </c>
      <c r="U54" s="6">
        <f t="shared" si="0"/>
        <v>1.21307373046875E-3</v>
      </c>
      <c r="V54" s="6">
        <f t="shared" si="1"/>
        <v>103340577.94519806</v>
      </c>
    </row>
    <row r="55" spans="1:22" x14ac:dyDescent="0.25">
      <c r="A55" s="2">
        <v>40634</v>
      </c>
      <c r="B55" s="3">
        <v>-12268142578.8064</v>
      </c>
      <c r="C55" s="3">
        <v>77470104174.178299</v>
      </c>
      <c r="D55" s="3">
        <v>-485133514.98569697</v>
      </c>
      <c r="E55" s="3">
        <v>1520840716.3729701</v>
      </c>
      <c r="F55" s="3">
        <v>6368554574.7356396</v>
      </c>
      <c r="G55" s="3">
        <v>-268005227.95014501</v>
      </c>
      <c r="H55" s="3">
        <v>-50689795869.741096</v>
      </c>
      <c r="I55" s="3">
        <v>80840550427.023895</v>
      </c>
      <c r="J55" s="3">
        <v>-140748499653.15601</v>
      </c>
      <c r="K55" s="3">
        <v>453896480917.08698</v>
      </c>
      <c r="L55" s="3">
        <v>-389615303110.25702</v>
      </c>
      <c r="M55" s="3">
        <v>48244581215.295898</v>
      </c>
      <c r="N55" s="3">
        <v>-58162434047.862602</v>
      </c>
      <c r="O55" s="3">
        <v>36190610863.731598</v>
      </c>
      <c r="P55" s="3">
        <v>-47481516986.888802</v>
      </c>
      <c r="Q55" s="3">
        <v>14460258556.5746</v>
      </c>
      <c r="R55" s="3">
        <v>-7806149356.4873505</v>
      </c>
      <c r="S55" s="3">
        <v>49726528051.193298</v>
      </c>
      <c r="T55" s="3">
        <v>-37598653559.709999</v>
      </c>
      <c r="U55" s="6">
        <f t="shared" si="0"/>
        <v>0</v>
      </c>
      <c r="V55" s="6">
        <f t="shared" si="1"/>
        <v>-660873392.61855316</v>
      </c>
    </row>
    <row r="56" spans="1:22" x14ac:dyDescent="0.25">
      <c r="A56" s="2">
        <v>40725</v>
      </c>
      <c r="B56" s="3">
        <v>-15392076438.774799</v>
      </c>
      <c r="C56" s="3">
        <v>66262151310.743401</v>
      </c>
      <c r="D56" s="3">
        <v>-1193761046.8907399</v>
      </c>
      <c r="E56" s="3">
        <v>2020053371.8136301</v>
      </c>
      <c r="F56" s="3">
        <v>2604171001.3322601</v>
      </c>
      <c r="G56" s="3">
        <v>4620165586.7641697</v>
      </c>
      <c r="H56" s="3">
        <v>-44955040363.585098</v>
      </c>
      <c r="I56" s="3">
        <v>70828227095.020599</v>
      </c>
      <c r="J56" s="3">
        <v>-100389268128.716</v>
      </c>
      <c r="K56" s="3">
        <v>474296222761.74902</v>
      </c>
      <c r="L56" s="3">
        <v>-401699066758.22101</v>
      </c>
      <c r="M56" s="3">
        <v>48576711579.065804</v>
      </c>
      <c r="N56" s="3">
        <v>-61762149316.914597</v>
      </c>
      <c r="O56" s="3">
        <v>23201475504.725101</v>
      </c>
      <c r="P56" s="3">
        <v>-53356788072.994797</v>
      </c>
      <c r="Q56" s="3">
        <v>14555396010.486099</v>
      </c>
      <c r="R56" s="3">
        <v>-9839505320.4127903</v>
      </c>
      <c r="S56" s="3">
        <v>33972296387.4828</v>
      </c>
      <c r="T56" s="3">
        <v>-15884972875.826401</v>
      </c>
      <c r="U56" s="6">
        <f t="shared" si="0"/>
        <v>0</v>
      </c>
      <c r="V56" s="6">
        <f t="shared" si="1"/>
        <v>289595263.53381348</v>
      </c>
    </row>
    <row r="57" spans="1:22" x14ac:dyDescent="0.25">
      <c r="A57" s="2">
        <v>40817</v>
      </c>
      <c r="B57" s="3">
        <v>-13520777014.0418</v>
      </c>
      <c r="C57" s="3">
        <v>63906966293.0681</v>
      </c>
      <c r="D57" s="3">
        <v>853029126.66377699</v>
      </c>
      <c r="E57" s="3">
        <v>3028822083.4033799</v>
      </c>
      <c r="F57" s="3">
        <v>-6101105562.0805702</v>
      </c>
      <c r="G57" s="3">
        <v>2600355936.3067098</v>
      </c>
      <c r="H57" s="3">
        <v>-54680072660.430801</v>
      </c>
      <c r="I57" s="3">
        <v>-17506911502.663799</v>
      </c>
      <c r="J57" s="3">
        <v>-15982942288.549999</v>
      </c>
      <c r="K57" s="3">
        <v>456143780944.85797</v>
      </c>
      <c r="L57" s="3">
        <v>-406202207266.97601</v>
      </c>
      <c r="M57" s="3">
        <v>50247688426.961304</v>
      </c>
      <c r="N57" s="3">
        <v>-63326267604.120796</v>
      </c>
      <c r="O57" s="3">
        <v>47562899184.470398</v>
      </c>
      <c r="P57" s="3">
        <v>-51497487937.087097</v>
      </c>
      <c r="Q57" s="3">
        <v>12783095935.1632</v>
      </c>
      <c r="R57" s="3">
        <v>-10742140647.6196</v>
      </c>
      <c r="S57" s="3">
        <v>34969361035.649597</v>
      </c>
      <c r="T57" s="3">
        <v>-37670573139.464996</v>
      </c>
      <c r="U57" s="6">
        <f t="shared" si="0"/>
        <v>-2.2125244140625E-4</v>
      </c>
      <c r="V57" s="6">
        <f t="shared" si="1"/>
        <v>267937551.13999939</v>
      </c>
    </row>
    <row r="58" spans="1:22" x14ac:dyDescent="0.25">
      <c r="A58" s="2">
        <v>40909</v>
      </c>
      <c r="B58" s="3">
        <v>-16537958521.024599</v>
      </c>
      <c r="C58" s="3">
        <v>59739703185.495003</v>
      </c>
      <c r="D58" s="3">
        <v>3803621536.9926701</v>
      </c>
      <c r="E58" s="3">
        <v>2949452594.4257898</v>
      </c>
      <c r="F58" s="3">
        <v>4245375715.4066701</v>
      </c>
      <c r="G58" s="3">
        <v>5028901718.5108099</v>
      </c>
      <c r="H58" s="3">
        <v>-61034310300.210701</v>
      </c>
      <c r="I58" s="3">
        <v>30551825941.3563</v>
      </c>
      <c r="J58" s="3">
        <v>-64135294742.107803</v>
      </c>
      <c r="K58" s="3">
        <v>454992609360.70001</v>
      </c>
      <c r="L58" s="3">
        <v>-413129447183.685</v>
      </c>
      <c r="M58" s="3">
        <v>48512866412.765198</v>
      </c>
      <c r="N58" s="3">
        <v>-62737669564.903198</v>
      </c>
      <c r="O58" s="3">
        <v>63056119942.479897</v>
      </c>
      <c r="P58" s="3">
        <v>-48867632457.466003</v>
      </c>
      <c r="Q58" s="3">
        <v>13144957522.7862</v>
      </c>
      <c r="R58" s="3">
        <v>-10476887344.259701</v>
      </c>
      <c r="S58" s="3">
        <v>44494916688.417198</v>
      </c>
      <c r="T58" s="3">
        <v>-35492023449.101501</v>
      </c>
      <c r="U58" s="6">
        <f t="shared" si="0"/>
        <v>2.0599365234375E-4</v>
      </c>
      <c r="V58" s="6">
        <f t="shared" si="1"/>
        <v>103340577.94564056</v>
      </c>
    </row>
    <row r="59" spans="1:22" x14ac:dyDescent="0.25">
      <c r="A59" s="2">
        <v>41000</v>
      </c>
      <c r="B59" s="3">
        <v>-14885798642.176399</v>
      </c>
      <c r="C59" s="3">
        <v>55981229314.6483</v>
      </c>
      <c r="D59" s="3">
        <v>-872533216.86569798</v>
      </c>
      <c r="E59" s="3">
        <v>991202076.86258495</v>
      </c>
      <c r="F59" s="3">
        <v>1988297939.4016399</v>
      </c>
      <c r="G59" s="3">
        <v>5063006595.2119503</v>
      </c>
      <c r="H59" s="3">
        <v>-98282820099.181198</v>
      </c>
      <c r="I59" s="3">
        <v>15156466282.354799</v>
      </c>
      <c r="J59" s="3">
        <v>13535154687.1957</v>
      </c>
      <c r="K59" s="3">
        <v>510015321220.42999</v>
      </c>
      <c r="L59" s="3">
        <v>-419814848835.23102</v>
      </c>
      <c r="M59" s="3">
        <v>50259497821.4058</v>
      </c>
      <c r="N59" s="3">
        <v>-70846133038.957504</v>
      </c>
      <c r="O59" s="3">
        <v>30654924960.301601</v>
      </c>
      <c r="P59" s="3">
        <v>-36054661861.3088</v>
      </c>
      <c r="Q59" s="3">
        <v>12800155043.374599</v>
      </c>
      <c r="R59" s="3">
        <v>-12011097973.0735</v>
      </c>
      <c r="S59" s="3">
        <v>65003157336.941597</v>
      </c>
      <c r="T59" s="3">
        <v>-20664921669.928799</v>
      </c>
      <c r="U59" s="6">
        <f t="shared" si="0"/>
        <v>-4.3487548828125E-4</v>
      </c>
      <c r="V59" s="6">
        <f t="shared" si="1"/>
        <v>-660873392.61951828</v>
      </c>
    </row>
    <row r="60" spans="1:22" x14ac:dyDescent="0.25">
      <c r="A60" s="2">
        <v>41091</v>
      </c>
      <c r="B60" s="3">
        <v>-13805485932.3197</v>
      </c>
      <c r="C60" s="3">
        <v>57895166730.281097</v>
      </c>
      <c r="D60" s="3">
        <v>-2981746034.9907398</v>
      </c>
      <c r="E60" s="3">
        <v>-10882713616.1458</v>
      </c>
      <c r="F60" s="3">
        <v>11444336144.4123</v>
      </c>
      <c r="G60" s="3">
        <v>5135054280.5035896</v>
      </c>
      <c r="H60" s="3">
        <v>-27167027455.5448</v>
      </c>
      <c r="I60" s="3">
        <v>-62522804831.415199</v>
      </c>
      <c r="J60" s="3">
        <v>-8287808419.8393202</v>
      </c>
      <c r="K60" s="3">
        <v>500536668993.617</v>
      </c>
      <c r="L60" s="3">
        <v>-410571322653.39697</v>
      </c>
      <c r="M60" s="3">
        <v>51331796634.615799</v>
      </c>
      <c r="N60" s="3">
        <v>-74721768920.3992</v>
      </c>
      <c r="O60" s="3">
        <v>45147099270.9151</v>
      </c>
      <c r="P60" s="3">
        <v>-44649733241.614799</v>
      </c>
      <c r="Q60" s="3">
        <v>12494098047.126101</v>
      </c>
      <c r="R60" s="3">
        <v>-11832410420.7171</v>
      </c>
      <c r="S60" s="3">
        <v>67734427710.146103</v>
      </c>
      <c r="T60" s="3">
        <v>-51462624398.5923</v>
      </c>
      <c r="U60" s="6">
        <f t="shared" si="0"/>
        <v>-1.8310546875E-4</v>
      </c>
      <c r="V60" s="6">
        <f t="shared" si="1"/>
        <v>289595263.53373718</v>
      </c>
    </row>
    <row r="61" spans="1:22" x14ac:dyDescent="0.25">
      <c r="A61" s="2">
        <v>41183</v>
      </c>
      <c r="B61" s="3">
        <v>-19734143428.479301</v>
      </c>
      <c r="C61" s="3">
        <v>67597768930.995598</v>
      </c>
      <c r="D61" s="3">
        <v>2079893421.65378</v>
      </c>
      <c r="E61" s="3">
        <v>-1477839811.4547701</v>
      </c>
      <c r="F61" s="3">
        <v>12224692274.9181</v>
      </c>
      <c r="G61" s="3">
        <v>9040272951.2323799</v>
      </c>
      <c r="H61" s="3">
        <v>-45196099830.957298</v>
      </c>
      <c r="I61" s="3">
        <v>-11573077505.363899</v>
      </c>
      <c r="J61" s="3">
        <v>-37663621043.578598</v>
      </c>
      <c r="K61" s="3">
        <v>507971813249.745</v>
      </c>
      <c r="L61" s="3">
        <v>-418431040997</v>
      </c>
      <c r="M61" s="3">
        <v>51471438683.091301</v>
      </c>
      <c r="N61" s="3">
        <v>-72994904434.795395</v>
      </c>
      <c r="O61" s="3">
        <v>28178899218.457901</v>
      </c>
      <c r="P61" s="3">
        <v>-57351847165.4571</v>
      </c>
      <c r="Q61" s="3">
        <v>12727919917.0632</v>
      </c>
      <c r="R61" s="3">
        <v>-13413032737.1688</v>
      </c>
      <c r="S61" s="3">
        <v>38159245733.936302</v>
      </c>
      <c r="T61" s="3">
        <v>-24970091592.174</v>
      </c>
      <c r="U61" s="6">
        <f t="shared" si="0"/>
        <v>-1.9073486328125E-4</v>
      </c>
      <c r="V61" s="6">
        <f t="shared" si="1"/>
        <v>267937551.13998795</v>
      </c>
    </row>
    <row r="62" spans="1:22" x14ac:dyDescent="0.25">
      <c r="A62" s="2">
        <v>41275</v>
      </c>
      <c r="B62" s="3">
        <v>-22361635095.024601</v>
      </c>
      <c r="C62" s="3">
        <v>57985679165.691399</v>
      </c>
      <c r="D62" s="3">
        <v>569306993.02266502</v>
      </c>
      <c r="E62" s="3">
        <v>-131706408.055682</v>
      </c>
      <c r="F62" s="3">
        <v>10177518415.5403</v>
      </c>
      <c r="G62" s="3">
        <v>7480971051.6022301</v>
      </c>
      <c r="H62" s="3">
        <v>-32787099109.028099</v>
      </c>
      <c r="I62" s="3">
        <v>64181085599.653297</v>
      </c>
      <c r="J62" s="3">
        <v>-146459693778.80801</v>
      </c>
      <c r="K62" s="3">
        <v>536607246694.26099</v>
      </c>
      <c r="L62" s="3">
        <v>-447409455219.35797</v>
      </c>
      <c r="M62" s="3">
        <v>49420502341.5438</v>
      </c>
      <c r="N62" s="3">
        <v>-74729636892.286499</v>
      </c>
      <c r="O62" s="3">
        <v>55491783346.325401</v>
      </c>
      <c r="P62" s="3">
        <v>-61193240647.815697</v>
      </c>
      <c r="Q62" s="3">
        <v>12461513634.196199</v>
      </c>
      <c r="R62" s="3">
        <v>-13743464673.7861</v>
      </c>
      <c r="S62" s="3">
        <v>56905248583.079697</v>
      </c>
      <c r="T62" s="3">
        <v>-61448913743.351898</v>
      </c>
      <c r="U62" s="6">
        <f t="shared" si="0"/>
        <v>4.2724609375E-4</v>
      </c>
      <c r="V62" s="6">
        <f t="shared" si="1"/>
        <v>103340577.94538879</v>
      </c>
    </row>
    <row r="63" spans="1:22" x14ac:dyDescent="0.25">
      <c r="A63" s="2">
        <v>41365</v>
      </c>
      <c r="B63" s="3">
        <v>-16547624264.436399</v>
      </c>
      <c r="C63" s="3">
        <v>73384540568.809799</v>
      </c>
      <c r="D63" s="3">
        <v>-1989893056.8657</v>
      </c>
      <c r="E63" s="3">
        <v>-5254362657.4298296</v>
      </c>
      <c r="F63" s="3">
        <v>4658090718.3118095</v>
      </c>
      <c r="G63" s="3">
        <v>4421436701.5041103</v>
      </c>
      <c r="H63" s="3">
        <v>-25866308033.692902</v>
      </c>
      <c r="I63" s="3">
        <v>-14258588376.409599</v>
      </c>
      <c r="J63" s="3">
        <v>-44804782521.904297</v>
      </c>
      <c r="K63" s="3">
        <v>533831178394.41699</v>
      </c>
      <c r="L63" s="3">
        <v>-441009572338.85699</v>
      </c>
      <c r="M63" s="3">
        <v>50554107739.705803</v>
      </c>
      <c r="N63" s="3">
        <v>-80153707007.877899</v>
      </c>
      <c r="O63" s="3">
        <v>43055931702.301598</v>
      </c>
      <c r="P63" s="3">
        <v>-55492738428.180298</v>
      </c>
      <c r="Q63" s="3">
        <v>13389096420.614599</v>
      </c>
      <c r="R63" s="3">
        <v>-15504770954.6595</v>
      </c>
      <c r="S63" s="3">
        <v>48669525527.4645</v>
      </c>
      <c r="T63" s="3">
        <v>-25596617529.493599</v>
      </c>
      <c r="U63" s="6">
        <f t="shared" si="0"/>
        <v>-1.8310546875E-4</v>
      </c>
      <c r="V63" s="6">
        <f t="shared" si="1"/>
        <v>-660873392.61940765</v>
      </c>
    </row>
    <row r="64" spans="1:22" x14ac:dyDescent="0.25">
      <c r="A64" s="2">
        <v>41456</v>
      </c>
      <c r="B64" s="3">
        <v>-15254030639.369699</v>
      </c>
      <c r="C64" s="3">
        <v>65955922133.917603</v>
      </c>
      <c r="D64" s="3">
        <v>-2226386631.27075</v>
      </c>
      <c r="E64" s="3">
        <v>1167520882.87486</v>
      </c>
      <c r="F64" s="3">
        <v>3608771018.56603</v>
      </c>
      <c r="G64" s="3">
        <v>5370288827.8315096</v>
      </c>
      <c r="H64" s="3">
        <v>-39845143816.285599</v>
      </c>
      <c r="I64" s="3">
        <v>71386562741.273804</v>
      </c>
      <c r="J64" s="3">
        <v>-105777396496.989</v>
      </c>
      <c r="K64" s="3">
        <v>524888546905.052</v>
      </c>
      <c r="L64" s="3">
        <v>-448415503847.95398</v>
      </c>
      <c r="M64" s="3">
        <v>51498227632.885803</v>
      </c>
      <c r="N64" s="3">
        <v>-90475170953.955902</v>
      </c>
      <c r="O64" s="3">
        <v>50496776357.9151</v>
      </c>
      <c r="P64" s="3">
        <v>-62465002946.811302</v>
      </c>
      <c r="Q64" s="3">
        <v>14298903595.7661</v>
      </c>
      <c r="R64" s="3">
        <v>-15699862730.952499</v>
      </c>
      <c r="S64" s="3">
        <v>24126914011.945099</v>
      </c>
      <c r="T64" s="3">
        <v>-15903487242.985201</v>
      </c>
      <c r="U64" s="6">
        <f t="shared" si="0"/>
        <v>2.2125244140625E-4</v>
      </c>
      <c r="V64" s="6">
        <f t="shared" si="1"/>
        <v>289595263.53396797</v>
      </c>
    </row>
    <row r="65" spans="1:22" x14ac:dyDescent="0.25">
      <c r="A65" s="2">
        <v>41548</v>
      </c>
      <c r="B65" s="3">
        <v>-18807589684.479301</v>
      </c>
      <c r="C65" s="3">
        <v>93602289598.584595</v>
      </c>
      <c r="D65" s="3">
        <v>1115905728.65378</v>
      </c>
      <c r="E65" s="3">
        <v>1396641235.7168801</v>
      </c>
      <c r="F65" s="3">
        <v>14150590621.7143</v>
      </c>
      <c r="G65" s="3">
        <v>8376424302.4146795</v>
      </c>
      <c r="H65" s="3">
        <v>-43463764789.568199</v>
      </c>
      <c r="I65" s="3">
        <v>92852838568.463699</v>
      </c>
      <c r="J65" s="3">
        <v>-134337554164.41901</v>
      </c>
      <c r="K65" s="3">
        <v>553261963115.69995</v>
      </c>
      <c r="L65" s="3">
        <v>-452773105963.39203</v>
      </c>
      <c r="M65" s="3">
        <v>55532964974.541298</v>
      </c>
      <c r="N65" s="3">
        <v>-85249023970.309601</v>
      </c>
      <c r="O65" s="3">
        <v>34928668214.457901</v>
      </c>
      <c r="P65" s="3">
        <v>-83264306617.966293</v>
      </c>
      <c r="Q65" s="3">
        <v>13012128019.9832</v>
      </c>
      <c r="R65" s="3">
        <v>-16947026015.6266</v>
      </c>
      <c r="S65" s="3">
        <v>18502261757.388302</v>
      </c>
      <c r="T65" s="3">
        <v>14617843865.942101</v>
      </c>
      <c r="U65" s="6">
        <f t="shared" si="0"/>
        <v>-4.84466552734375E-4</v>
      </c>
      <c r="V65" s="6">
        <f t="shared" si="1"/>
        <v>267937551.13928986</v>
      </c>
    </row>
    <row r="66" spans="1:22" x14ac:dyDescent="0.25">
      <c r="A66" s="2">
        <v>41640</v>
      </c>
      <c r="B66" s="3">
        <v>-20158283996.524601</v>
      </c>
      <c r="C66" s="3">
        <v>59945174837.6521</v>
      </c>
      <c r="D66" s="3">
        <v>2109492448.2026701</v>
      </c>
      <c r="E66" s="3">
        <v>3008538061.4513602</v>
      </c>
      <c r="F66" s="3">
        <v>9747838559.2644501</v>
      </c>
      <c r="G66" s="3">
        <v>14204684097.8939</v>
      </c>
      <c r="H66" s="3">
        <v>-59004112303.346497</v>
      </c>
      <c r="I66" s="3">
        <v>57538308680.259804</v>
      </c>
      <c r="J66" s="3">
        <v>-114966581056.608</v>
      </c>
      <c r="K66" s="3">
        <v>525802751829.82202</v>
      </c>
      <c r="L66" s="3">
        <v>-458929165392.28198</v>
      </c>
      <c r="M66" s="3">
        <v>48831981039.2798</v>
      </c>
      <c r="N66" s="3">
        <v>-102377940917.99001</v>
      </c>
      <c r="O66" s="3">
        <v>54704826625.825401</v>
      </c>
      <c r="P66" s="3">
        <v>-50023773132.826401</v>
      </c>
      <c r="Q66" s="3">
        <v>13746250010.2262</v>
      </c>
      <c r="R66" s="3">
        <v>-10351612880.623199</v>
      </c>
      <c r="S66" s="3">
        <v>21403317181.431</v>
      </c>
      <c r="T66" s="3">
        <v>-47678281249.700302</v>
      </c>
      <c r="U66" s="6">
        <f t="shared" si="0"/>
        <v>8.35418701171875E-4</v>
      </c>
      <c r="V66" s="6">
        <f t="shared" si="1"/>
        <v>103340577.94548798</v>
      </c>
    </row>
    <row r="67" spans="1:22" x14ac:dyDescent="0.25">
      <c r="A67" s="2">
        <v>41730</v>
      </c>
      <c r="B67" s="3">
        <v>-29545996877.3064</v>
      </c>
      <c r="C67" s="3">
        <v>58162603965.3004</v>
      </c>
      <c r="D67" s="3">
        <v>336248109.14430201</v>
      </c>
      <c r="E67" s="3">
        <v>-1947434542.6473</v>
      </c>
      <c r="F67" s="3">
        <v>7744378462.9403801</v>
      </c>
      <c r="G67" s="3">
        <v>4478172349.3194904</v>
      </c>
      <c r="H67" s="3">
        <v>-120461490590.96201</v>
      </c>
      <c r="I67" s="3">
        <v>36201133093.614899</v>
      </c>
      <c r="J67" s="3">
        <v>-20635906951.365601</v>
      </c>
      <c r="K67" s="3">
        <v>556840209348.93103</v>
      </c>
      <c r="L67" s="3">
        <v>-450428537755.33002</v>
      </c>
      <c r="M67" s="3">
        <v>60530260122.177696</v>
      </c>
      <c r="N67" s="3">
        <v>-103429059954.99699</v>
      </c>
      <c r="O67" s="3">
        <v>64545514201.861603</v>
      </c>
      <c r="P67" s="3">
        <v>-48451744125.7509</v>
      </c>
      <c r="Q67" s="3">
        <v>10189664217.9846</v>
      </c>
      <c r="R67" s="3">
        <v>-8314435110.2440701</v>
      </c>
      <c r="S67" s="3">
        <v>81481870944.632095</v>
      </c>
      <c r="T67" s="3">
        <v>-65007419589.3424</v>
      </c>
      <c r="U67" s="6">
        <f t="shared" ref="U67:U111" si="2">+SUM(K67:R67)-S67</f>
        <v>8.697509765625E-4</v>
      </c>
      <c r="V67" s="6">
        <f t="shared" ref="V67:V111" si="3">+SUM(B67:J67)-T67</f>
        <v>-660873392.61943817</v>
      </c>
    </row>
    <row r="68" spans="1:22" x14ac:dyDescent="0.25">
      <c r="A68" s="2">
        <v>41821</v>
      </c>
      <c r="B68" s="3">
        <v>-37130840889.109703</v>
      </c>
      <c r="C68" s="3">
        <v>72758424029.270203</v>
      </c>
      <c r="D68" s="3">
        <v>-1415277258.56075</v>
      </c>
      <c r="E68" s="3">
        <v>-5655096179.4753904</v>
      </c>
      <c r="F68" s="3">
        <v>15864123365.9501</v>
      </c>
      <c r="G68" s="3">
        <v>12857721072.631201</v>
      </c>
      <c r="H68" s="3">
        <v>-74537782710.309906</v>
      </c>
      <c r="I68" s="3">
        <v>-6901168841.1408501</v>
      </c>
      <c r="J68" s="3">
        <v>-8662217175.2026005</v>
      </c>
      <c r="K68" s="3">
        <v>585573029890.08496</v>
      </c>
      <c r="L68" s="3">
        <v>-455710452390.30103</v>
      </c>
      <c r="M68" s="3">
        <v>52783916863.281502</v>
      </c>
      <c r="N68" s="3">
        <v>-112819405020.325</v>
      </c>
      <c r="O68" s="3">
        <v>61229505144.875099</v>
      </c>
      <c r="P68" s="3">
        <v>-59267533488.523903</v>
      </c>
      <c r="Q68" s="3">
        <v>8754620529.4760609</v>
      </c>
      <c r="R68" s="3">
        <v>-10499363952.638901</v>
      </c>
      <c r="S68" s="3">
        <v>70044317575.929001</v>
      </c>
      <c r="T68" s="3">
        <v>-33111709849.4813</v>
      </c>
      <c r="U68" s="6">
        <f t="shared" si="2"/>
        <v>-1.983642578125E-4</v>
      </c>
      <c r="V68" s="6">
        <f t="shared" si="3"/>
        <v>289595263.53360748</v>
      </c>
    </row>
    <row r="69" spans="1:22" x14ac:dyDescent="0.25">
      <c r="A69" s="2">
        <v>41913</v>
      </c>
      <c r="B69" s="3">
        <v>-36294432542.819298</v>
      </c>
      <c r="C69" s="3">
        <v>77230978232.112595</v>
      </c>
      <c r="D69" s="3">
        <v>-2432002539.7462201</v>
      </c>
      <c r="E69" s="3">
        <v>-4819211818.6419897</v>
      </c>
      <c r="F69" s="3">
        <v>18559448551.689602</v>
      </c>
      <c r="G69" s="3">
        <v>9787824647.3342705</v>
      </c>
      <c r="H69" s="3">
        <v>-74906104788.5504</v>
      </c>
      <c r="I69" s="3">
        <v>-36686892420.1362</v>
      </c>
      <c r="J69" s="3">
        <v>26484583366.941399</v>
      </c>
      <c r="K69" s="3">
        <v>575545287928.37</v>
      </c>
      <c r="L69" s="3">
        <v>-443651501657.17999</v>
      </c>
      <c r="M69" s="3">
        <v>56994593639.167603</v>
      </c>
      <c r="N69" s="3">
        <v>-114256720625.439</v>
      </c>
      <c r="O69" s="3">
        <v>58892444507.357903</v>
      </c>
      <c r="P69" s="3">
        <v>-68328025423.914001</v>
      </c>
      <c r="Q69" s="3">
        <v>8436164030.9731998</v>
      </c>
      <c r="R69" s="3">
        <v>-10515170227.698799</v>
      </c>
      <c r="S69" s="3">
        <v>63117072171.637199</v>
      </c>
      <c r="T69" s="3">
        <v>-23343746862.9562</v>
      </c>
      <c r="U69" s="6">
        <f t="shared" si="2"/>
        <v>-2.74658203125E-4</v>
      </c>
      <c r="V69" s="6">
        <f t="shared" si="3"/>
        <v>267937551.13995361</v>
      </c>
    </row>
    <row r="70" spans="1:22" x14ac:dyDescent="0.25">
      <c r="A70" s="2">
        <v>42005</v>
      </c>
      <c r="B70" s="3">
        <v>-23186159445.4846</v>
      </c>
      <c r="C70" s="3">
        <v>65456252429.2332</v>
      </c>
      <c r="D70" s="3">
        <v>-11223518572.2073</v>
      </c>
      <c r="E70" s="3">
        <v>-10617052910.135</v>
      </c>
      <c r="F70" s="3">
        <v>8466379145.8266697</v>
      </c>
      <c r="G70" s="3">
        <v>11975367643.4034</v>
      </c>
      <c r="H70" s="3">
        <v>-23203410744.271801</v>
      </c>
      <c r="I70" s="3">
        <v>-123876003197.217</v>
      </c>
      <c r="J70" s="3">
        <v>90748557942.462799</v>
      </c>
      <c r="K70" s="3">
        <v>527247686696.565</v>
      </c>
      <c r="L70" s="3">
        <v>-385363484324.48901</v>
      </c>
      <c r="M70" s="3">
        <v>53011736320.422798</v>
      </c>
      <c r="N70" s="3">
        <v>-101249046242.495</v>
      </c>
      <c r="O70" s="3">
        <v>64908336667.264198</v>
      </c>
      <c r="P70" s="3">
        <v>-66128702363.256203</v>
      </c>
      <c r="Q70" s="3">
        <v>9905987624.3161602</v>
      </c>
      <c r="R70" s="3">
        <v>-11233260961.1528</v>
      </c>
      <c r="S70" s="3">
        <v>91099253417.175003</v>
      </c>
      <c r="T70" s="3">
        <v>-16395688897.375799</v>
      </c>
      <c r="U70" s="6">
        <f t="shared" si="2"/>
        <v>1.373291015625E-4</v>
      </c>
      <c r="V70" s="6">
        <f t="shared" si="3"/>
        <v>936101188.986166</v>
      </c>
    </row>
    <row r="71" spans="1:22" x14ac:dyDescent="0.25">
      <c r="A71" s="2">
        <v>42095</v>
      </c>
      <c r="B71" s="3">
        <v>-32963577885.456402</v>
      </c>
      <c r="C71" s="3">
        <v>66098425716.543602</v>
      </c>
      <c r="D71" s="3">
        <v>-20650949934.905701</v>
      </c>
      <c r="E71" s="3">
        <v>-13738535890.975901</v>
      </c>
      <c r="F71" s="3">
        <v>13645145467.2516</v>
      </c>
      <c r="G71" s="3">
        <v>844508637.07985497</v>
      </c>
      <c r="H71" s="3">
        <v>-49747467931.186996</v>
      </c>
      <c r="I71" s="3">
        <v>-24658284081.1054</v>
      </c>
      <c r="J71" s="3">
        <v>-11321180338.597</v>
      </c>
      <c r="K71" s="3">
        <v>531244086653.93103</v>
      </c>
      <c r="L71" s="3">
        <v>-392257026540.97498</v>
      </c>
      <c r="M71" s="3">
        <v>55028879956.760498</v>
      </c>
      <c r="N71" s="3">
        <v>-111735095922.05701</v>
      </c>
      <c r="O71" s="3">
        <v>63495778760.648903</v>
      </c>
      <c r="P71" s="3">
        <v>-70373681012.781296</v>
      </c>
      <c r="Q71" s="3">
        <v>8941861071.9845791</v>
      </c>
      <c r="R71" s="3">
        <v>-10746442678.351999</v>
      </c>
      <c r="S71" s="3">
        <v>73598360289.160202</v>
      </c>
      <c r="T71" s="3">
        <v>-71705460121.922897</v>
      </c>
      <c r="U71" s="6">
        <f t="shared" si="2"/>
        <v>-4.8828125E-4</v>
      </c>
      <c r="V71" s="6">
        <f t="shared" si="3"/>
        <v>-786456119.42944336</v>
      </c>
    </row>
    <row r="72" spans="1:22" x14ac:dyDescent="0.25">
      <c r="A72" s="2">
        <v>42186</v>
      </c>
      <c r="B72" s="3">
        <v>-53165182779.3097</v>
      </c>
      <c r="C72" s="3">
        <v>50959720017.399902</v>
      </c>
      <c r="D72" s="3">
        <v>871058250.11925602</v>
      </c>
      <c r="E72" s="3">
        <v>-4238004341.5630002</v>
      </c>
      <c r="F72" s="3">
        <v>-3854641871.6477399</v>
      </c>
      <c r="G72" s="3">
        <v>-11883603315.473</v>
      </c>
      <c r="H72" s="3">
        <v>-3519905149.15418</v>
      </c>
      <c r="I72" s="3">
        <v>-98830584120.736099</v>
      </c>
      <c r="J72" s="3">
        <v>151811126522.793</v>
      </c>
      <c r="K72" s="3">
        <v>539210803070.13702</v>
      </c>
      <c r="L72" s="3">
        <v>-389119433991.89801</v>
      </c>
      <c r="M72" s="3">
        <v>53330211279.607498</v>
      </c>
      <c r="N72" s="3">
        <v>-113263985936.07201</v>
      </c>
      <c r="O72" s="3">
        <v>37577034948.536201</v>
      </c>
      <c r="P72" s="3">
        <v>-65228725635.094803</v>
      </c>
      <c r="Q72" s="3">
        <v>9136485537.6560593</v>
      </c>
      <c r="R72" s="3">
        <v>-13337162737.9569</v>
      </c>
      <c r="S72" s="3">
        <v>58305226534.914902</v>
      </c>
      <c r="T72" s="3">
        <v>26445236057.974201</v>
      </c>
      <c r="U72" s="6">
        <f t="shared" si="2"/>
        <v>1.4495849609375E-4</v>
      </c>
      <c r="V72" s="6">
        <f t="shared" si="3"/>
        <v>1704747154.4542351</v>
      </c>
    </row>
    <row r="73" spans="1:22" x14ac:dyDescent="0.25">
      <c r="A73" s="2">
        <v>42278</v>
      </c>
      <c r="B73" s="3">
        <v>-65075761752.369301</v>
      </c>
      <c r="C73" s="3">
        <v>59974933464.222099</v>
      </c>
      <c r="D73" s="3">
        <v>-8675390186.0462208</v>
      </c>
      <c r="E73" s="3">
        <v>-4936590578.6061201</v>
      </c>
      <c r="F73" s="3">
        <v>-3292386175.8305702</v>
      </c>
      <c r="G73" s="3">
        <v>-9161847249.6002293</v>
      </c>
      <c r="H73" s="3">
        <v>-5994498183.7342901</v>
      </c>
      <c r="I73" s="3">
        <v>-104173462460.214</v>
      </c>
      <c r="J73" s="3">
        <v>111700732116.64101</v>
      </c>
      <c r="K73" s="3">
        <v>545050840031.66699</v>
      </c>
      <c r="L73" s="3">
        <v>-399822399229.224</v>
      </c>
      <c r="M73" s="3">
        <v>56028208300.007797</v>
      </c>
      <c r="N73" s="3">
        <v>-109471215840.617</v>
      </c>
      <c r="O73" s="3">
        <v>57834794039.727997</v>
      </c>
      <c r="P73" s="3">
        <v>-74283954209.923706</v>
      </c>
      <c r="Q73" s="3">
        <v>7954030495.5531998</v>
      </c>
      <c r="R73" s="3">
        <v>-13270826792.895599</v>
      </c>
      <c r="S73" s="3">
        <v>70019476794.296799</v>
      </c>
      <c r="T73" s="3">
        <v>-29866997361.226799</v>
      </c>
      <c r="U73" s="6">
        <f t="shared" si="2"/>
        <v>-1.1138916015625E-3</v>
      </c>
      <c r="V73" s="6">
        <f t="shared" si="3"/>
        <v>232726355.68915558</v>
      </c>
    </row>
    <row r="74" spans="1:22" x14ac:dyDescent="0.25">
      <c r="A74" s="2">
        <v>42370</v>
      </c>
      <c r="B74" s="3">
        <v>-60984500876.513603</v>
      </c>
      <c r="C74" s="3">
        <v>39933745304.954697</v>
      </c>
      <c r="D74" s="3">
        <v>-10117723188.897301</v>
      </c>
      <c r="E74" s="3">
        <v>-7737165725.5050201</v>
      </c>
      <c r="F74" s="3">
        <v>6415035016.7366695</v>
      </c>
      <c r="G74" s="3">
        <v>-21991063834.856602</v>
      </c>
      <c r="H74" s="3">
        <v>-39844570339.108498</v>
      </c>
      <c r="I74" s="3">
        <v>-50437663100.714203</v>
      </c>
      <c r="J74" s="3">
        <v>133783293579.058</v>
      </c>
      <c r="K74" s="3">
        <v>469228690483.61499</v>
      </c>
      <c r="L74" s="3">
        <v>-341562389597.08099</v>
      </c>
      <c r="M74" s="3">
        <v>51520118419.685303</v>
      </c>
      <c r="N74" s="3">
        <v>-103365736204.83099</v>
      </c>
      <c r="O74" s="3">
        <v>52036657717.359703</v>
      </c>
      <c r="P74" s="3">
        <v>-64640367913.783401</v>
      </c>
      <c r="Q74" s="3">
        <v>8300394956.47616</v>
      </c>
      <c r="R74" s="3">
        <v>-10081303668.7386</v>
      </c>
      <c r="S74" s="3">
        <v>61436064192.701698</v>
      </c>
      <c r="T74" s="3">
        <v>-9620742348.6810894</v>
      </c>
      <c r="U74" s="6">
        <f t="shared" si="2"/>
        <v>4.8065185546875E-4</v>
      </c>
      <c r="V74" s="6">
        <f t="shared" si="3"/>
        <v>-1359870816.1647816</v>
      </c>
    </row>
    <row r="75" spans="1:22" x14ac:dyDescent="0.25">
      <c r="A75" s="2">
        <v>42461</v>
      </c>
      <c r="B75" s="3">
        <v>-64648299061.1287</v>
      </c>
      <c r="C75" s="3">
        <v>42082013632.793404</v>
      </c>
      <c r="D75" s="3">
        <v>-7911718961.4157</v>
      </c>
      <c r="E75" s="3">
        <v>-9745804686.6558609</v>
      </c>
      <c r="F75" s="3">
        <v>668449560.08472002</v>
      </c>
      <c r="G75" s="3">
        <v>21809776453.379902</v>
      </c>
      <c r="H75" s="3">
        <v>-54547266574.563103</v>
      </c>
      <c r="I75" s="3">
        <v>7666995637.6878796</v>
      </c>
      <c r="J75" s="3">
        <v>36304500662.611298</v>
      </c>
      <c r="K75" s="3">
        <v>497147393937.79102</v>
      </c>
      <c r="L75" s="3">
        <v>-370990835141.375</v>
      </c>
      <c r="M75" s="3">
        <v>52456839449.221802</v>
      </c>
      <c r="N75" s="3">
        <v>-104732649382.414</v>
      </c>
      <c r="O75" s="3">
        <v>57505162819.9851</v>
      </c>
      <c r="P75" s="3">
        <v>-65115734054.477303</v>
      </c>
      <c r="Q75" s="3">
        <v>8362132732.6745901</v>
      </c>
      <c r="R75" s="3">
        <v>-9535503968.3016605</v>
      </c>
      <c r="S75" s="3">
        <v>65096806393.104797</v>
      </c>
      <c r="T75" s="3">
        <v>-31592403527.0868</v>
      </c>
      <c r="U75" s="6">
        <f t="shared" si="2"/>
        <v>-2.5177001953125E-4</v>
      </c>
      <c r="V75" s="6">
        <f t="shared" si="3"/>
        <v>3271050189.8806381</v>
      </c>
    </row>
    <row r="76" spans="1:22" x14ac:dyDescent="0.25">
      <c r="A76" s="2">
        <v>42552</v>
      </c>
      <c r="B76" s="3">
        <v>-55914795723.839699</v>
      </c>
      <c r="C76" s="3">
        <v>34394978156.4664</v>
      </c>
      <c r="D76" s="3">
        <v>-16234220089.0044</v>
      </c>
      <c r="E76" s="3">
        <v>-20461388926.022999</v>
      </c>
      <c r="F76" s="3">
        <v>15331904575.7323</v>
      </c>
      <c r="G76" s="3">
        <v>13012822868.707001</v>
      </c>
      <c r="H76" s="3">
        <v>-134485451698.05901</v>
      </c>
      <c r="I76" s="3">
        <v>47885875143.287804</v>
      </c>
      <c r="J76" s="3">
        <v>127597868409.341</v>
      </c>
      <c r="K76" s="3">
        <v>507436947235.88702</v>
      </c>
      <c r="L76" s="3">
        <v>-378601374035.664</v>
      </c>
      <c r="M76" s="3">
        <v>51594369688.093498</v>
      </c>
      <c r="N76" s="3">
        <v>-112271511582.327</v>
      </c>
      <c r="O76" s="3">
        <v>68003620163.092003</v>
      </c>
      <c r="P76" s="3">
        <v>-70153315493.046997</v>
      </c>
      <c r="Q76" s="3">
        <v>7563976049.8460598</v>
      </c>
      <c r="R76" s="3">
        <v>-10023616976.0742</v>
      </c>
      <c r="S76" s="3">
        <v>63549095049.806999</v>
      </c>
      <c r="T76" s="3">
        <v>9704547946.3341808</v>
      </c>
      <c r="U76" s="6">
        <f t="shared" si="2"/>
        <v>-6.0272216796875E-4</v>
      </c>
      <c r="V76" s="6">
        <f t="shared" si="3"/>
        <v>1423044770.2742481</v>
      </c>
    </row>
    <row r="77" spans="1:22" x14ac:dyDescent="0.25">
      <c r="A77" s="2">
        <v>42644</v>
      </c>
      <c r="B77" s="3">
        <v>-34876865092.092499</v>
      </c>
      <c r="C77" s="3">
        <v>58338847489.835999</v>
      </c>
      <c r="D77" s="3">
        <v>-3974570143.13622</v>
      </c>
      <c r="E77" s="3">
        <v>-26586989576.806099</v>
      </c>
      <c r="F77" s="3">
        <v>1000683870.8694299</v>
      </c>
      <c r="G77" s="3">
        <v>14251356032.5998</v>
      </c>
      <c r="H77" s="3">
        <v>-121028548222.76199</v>
      </c>
      <c r="I77" s="3">
        <v>28049899456.2896</v>
      </c>
      <c r="J77" s="3">
        <v>145978932758.86099</v>
      </c>
      <c r="K77" s="3">
        <v>515705607264.68701</v>
      </c>
      <c r="L77" s="3">
        <v>-409481040788.76099</v>
      </c>
      <c r="M77" s="3">
        <v>52832502650.574097</v>
      </c>
      <c r="N77" s="3">
        <v>-121179844154.953</v>
      </c>
      <c r="O77" s="3">
        <v>49108132291.256699</v>
      </c>
      <c r="P77" s="3">
        <v>-81623945566.456406</v>
      </c>
      <c r="Q77" s="3">
        <v>6673587865.4932003</v>
      </c>
      <c r="R77" s="3">
        <v>-10779929255.460699</v>
      </c>
      <c r="S77" s="3">
        <v>1255070306.3808801</v>
      </c>
      <c r="T77" s="3">
        <v>59102939213.25</v>
      </c>
      <c r="U77" s="6">
        <f t="shared" si="2"/>
        <v>-9.6678733825683594E-4</v>
      </c>
      <c r="V77" s="6">
        <f t="shared" si="3"/>
        <v>2049807360.4090118</v>
      </c>
    </row>
    <row r="78" spans="1:22" x14ac:dyDescent="0.25">
      <c r="A78" s="2">
        <v>42736</v>
      </c>
      <c r="B78" s="3">
        <v>-31059933344.571301</v>
      </c>
      <c r="C78" s="3">
        <v>31678541198.313</v>
      </c>
      <c r="D78" s="3">
        <v>-4796364939.7573299</v>
      </c>
      <c r="E78" s="3">
        <v>-9918693978.0950203</v>
      </c>
      <c r="F78" s="3">
        <v>11078450098.0667</v>
      </c>
      <c r="G78" s="3">
        <v>6490894041.1634197</v>
      </c>
      <c r="H78" s="3">
        <v>-47668469440.212601</v>
      </c>
      <c r="I78" s="3">
        <v>45930547069.259399</v>
      </c>
      <c r="J78" s="3">
        <v>13098616683.872601</v>
      </c>
      <c r="K78" s="3">
        <v>518528821908.17499</v>
      </c>
      <c r="L78" s="3">
        <v>-413102616867.03003</v>
      </c>
      <c r="M78" s="3">
        <v>52270300119.233597</v>
      </c>
      <c r="N78" s="3">
        <v>-114768360245.755</v>
      </c>
      <c r="O78" s="3">
        <v>69558613208.5345</v>
      </c>
      <c r="P78" s="3">
        <v>-72705071845.906403</v>
      </c>
      <c r="Q78" s="3">
        <v>7085969922.7161598</v>
      </c>
      <c r="R78" s="3">
        <v>-10024350385.805401</v>
      </c>
      <c r="S78" s="3">
        <v>36843305814.161903</v>
      </c>
      <c r="T78" s="3">
        <v>14599330181.783199</v>
      </c>
      <c r="U78" s="6">
        <f t="shared" si="2"/>
        <v>4.8065185546875E-4</v>
      </c>
      <c r="V78" s="6">
        <f t="shared" si="3"/>
        <v>234257206.25566864</v>
      </c>
    </row>
    <row r="79" spans="1:22" x14ac:dyDescent="0.25">
      <c r="A79" s="2">
        <v>42826</v>
      </c>
      <c r="B79" s="3">
        <v>-30358816371.398998</v>
      </c>
      <c r="C79" s="3">
        <v>25461768898.149502</v>
      </c>
      <c r="D79" s="3">
        <v>-4349653880.9157</v>
      </c>
      <c r="E79" s="3">
        <v>-16261063618.7659</v>
      </c>
      <c r="F79" s="3">
        <v>4782054934.6916399</v>
      </c>
      <c r="G79" s="3">
        <v>8618459668.5798492</v>
      </c>
      <c r="H79" s="3">
        <v>-36922291717.706596</v>
      </c>
      <c r="I79" s="3">
        <v>62118281563.494797</v>
      </c>
      <c r="J79" s="3">
        <v>-29782249533.904301</v>
      </c>
      <c r="K79" s="3">
        <v>555441435469.80103</v>
      </c>
      <c r="L79" s="3">
        <v>-421995778551.276</v>
      </c>
      <c r="M79" s="3">
        <v>52269730363.162102</v>
      </c>
      <c r="N79" s="3">
        <v>-122989791560.905</v>
      </c>
      <c r="O79" s="3">
        <v>70175995813.584702</v>
      </c>
      <c r="P79" s="3">
        <v>-69312060876.712906</v>
      </c>
      <c r="Q79" s="3">
        <v>7575468942.9245901</v>
      </c>
      <c r="R79" s="3">
        <v>-11365112033.9869</v>
      </c>
      <c r="S79" s="3">
        <v>59799887566.590897</v>
      </c>
      <c r="T79" s="3">
        <v>-15711459566.3664</v>
      </c>
      <c r="U79" s="6">
        <f t="shared" si="2"/>
        <v>7.2479248046875E-4</v>
      </c>
      <c r="V79" s="6">
        <f t="shared" si="3"/>
        <v>-982050491.40930748</v>
      </c>
    </row>
    <row r="80" spans="1:22" x14ac:dyDescent="0.25">
      <c r="A80" s="2">
        <v>42917</v>
      </c>
      <c r="B80" s="3">
        <v>-32088594419.582001</v>
      </c>
      <c r="C80" s="3">
        <v>41293975420.2108</v>
      </c>
      <c r="D80" s="3">
        <v>-10735510297.040701</v>
      </c>
      <c r="E80" s="3">
        <v>-16474370321.449699</v>
      </c>
      <c r="F80" s="3">
        <v>14664450679.212299</v>
      </c>
      <c r="G80" s="3">
        <v>45871164679.077003</v>
      </c>
      <c r="H80" s="3">
        <v>-38377458946.978798</v>
      </c>
      <c r="I80" s="3">
        <v>30957187498.599701</v>
      </c>
      <c r="J80" s="3">
        <v>-38652306040.035202</v>
      </c>
      <c r="K80" s="3">
        <v>547763747930.75702</v>
      </c>
      <c r="L80" s="3">
        <v>-437020140584.71301</v>
      </c>
      <c r="M80" s="3">
        <v>52857803776.322899</v>
      </c>
      <c r="N80" s="3">
        <v>-115954701361.63</v>
      </c>
      <c r="O80" s="3">
        <v>73912447827.665405</v>
      </c>
      <c r="P80" s="3">
        <v>-84067167121.304794</v>
      </c>
      <c r="Q80" s="3">
        <v>6411841930.2160597</v>
      </c>
      <c r="R80" s="3">
        <v>-9214147526.2588501</v>
      </c>
      <c r="S80" s="3">
        <v>34689684871.055702</v>
      </c>
      <c r="T80" s="3">
        <v>-2950259604.5205498</v>
      </c>
      <c r="U80" s="6">
        <f t="shared" si="2"/>
        <v>-9.765625E-4</v>
      </c>
      <c r="V80" s="6">
        <f t="shared" si="3"/>
        <v>-591202143.46604538</v>
      </c>
    </row>
    <row r="81" spans="1:22" x14ac:dyDescent="0.25">
      <c r="A81" s="2">
        <v>43009</v>
      </c>
      <c r="B81" s="3">
        <v>-44785423666.587097</v>
      </c>
      <c r="C81" s="3">
        <v>67649470204.975197</v>
      </c>
      <c r="D81" s="3">
        <v>-12965950928.196199</v>
      </c>
      <c r="E81" s="3">
        <v>-19301579773.2761</v>
      </c>
      <c r="F81" s="3">
        <v>5683923589.3394299</v>
      </c>
      <c r="G81" s="3">
        <v>27111583145.629799</v>
      </c>
      <c r="H81" s="3">
        <v>22121109552.551102</v>
      </c>
      <c r="I81" s="3">
        <v>13735509892.632099</v>
      </c>
      <c r="J81" s="3">
        <v>-36179804370.138603</v>
      </c>
      <c r="K81" s="3">
        <v>594479792725.91699</v>
      </c>
      <c r="L81" s="3">
        <v>-468153848897.75098</v>
      </c>
      <c r="M81" s="3">
        <v>55665723912.020897</v>
      </c>
      <c r="N81" s="3">
        <v>-118282218202.383</v>
      </c>
      <c r="O81" s="3">
        <v>76051163020.850403</v>
      </c>
      <c r="P81" s="3">
        <v>-80091434653.759293</v>
      </c>
      <c r="Q81" s="3">
        <v>7094486019.2032003</v>
      </c>
      <c r="R81" s="3">
        <v>-9420416054.7450008</v>
      </c>
      <c r="S81" s="3">
        <v>57343247869.353897</v>
      </c>
      <c r="T81" s="3">
        <v>22083494204.819599</v>
      </c>
      <c r="U81" s="6">
        <f t="shared" si="2"/>
        <v>-6.6375732421875E-4</v>
      </c>
      <c r="V81" s="6">
        <f t="shared" si="3"/>
        <v>985343442.11001968</v>
      </c>
    </row>
    <row r="82" spans="1:22" x14ac:dyDescent="0.25">
      <c r="A82" s="2">
        <v>43101</v>
      </c>
      <c r="B82" s="3">
        <v>-31406210228.593201</v>
      </c>
      <c r="C82" s="3">
        <v>80605506832.333099</v>
      </c>
      <c r="D82" s="3">
        <v>-16472232793.4573</v>
      </c>
      <c r="E82" s="3">
        <v>-13710984051.4991</v>
      </c>
      <c r="F82" s="3">
        <v>14215886783.6567</v>
      </c>
      <c r="G82" s="3">
        <v>32970991863.123402</v>
      </c>
      <c r="H82" s="3">
        <v>-26079074882.271702</v>
      </c>
      <c r="I82" s="3">
        <v>47650092923.042801</v>
      </c>
      <c r="J82" s="3">
        <v>-15684721793.358999</v>
      </c>
      <c r="K82" s="3">
        <v>572485640974.54504</v>
      </c>
      <c r="L82" s="3">
        <v>-500681097678.45001</v>
      </c>
      <c r="M82" s="3">
        <v>58141001898.293098</v>
      </c>
      <c r="N82" s="3">
        <v>-131073416530.561</v>
      </c>
      <c r="O82" s="3">
        <v>64920803763.747101</v>
      </c>
      <c r="P82" s="3">
        <v>-85246494090.089203</v>
      </c>
      <c r="Q82" s="3">
        <v>7670462181.4961596</v>
      </c>
      <c r="R82" s="3">
        <v>-10063668355.560301</v>
      </c>
      <c r="S82" s="3">
        <v>-23846767836.578999</v>
      </c>
      <c r="T82" s="3">
        <v>71923348167.570206</v>
      </c>
      <c r="U82" s="6">
        <f t="shared" si="2"/>
        <v>-1.25885009765625E-4</v>
      </c>
      <c r="V82" s="6">
        <f t="shared" si="3"/>
        <v>165906485.40550232</v>
      </c>
    </row>
    <row r="83" spans="1:22" x14ac:dyDescent="0.25">
      <c r="A83" s="2">
        <v>43191</v>
      </c>
      <c r="B83" s="3">
        <v>-41192606392.590401</v>
      </c>
      <c r="C83" s="3">
        <v>66029081526.9021</v>
      </c>
      <c r="D83" s="3">
        <v>2450862202.4843001</v>
      </c>
      <c r="E83" s="3">
        <v>-9043283987.6004391</v>
      </c>
      <c r="F83" s="3">
        <v>20030494140.961601</v>
      </c>
      <c r="G83" s="3">
        <v>43607640615.839897</v>
      </c>
      <c r="H83" s="3">
        <v>-12493469315.808399</v>
      </c>
      <c r="I83" s="3">
        <v>-6283476297.0677004</v>
      </c>
      <c r="J83" s="3">
        <v>-22135515799.753502</v>
      </c>
      <c r="K83" s="3">
        <v>611317994630.11096</v>
      </c>
      <c r="L83" s="3">
        <v>-509177033449.62598</v>
      </c>
      <c r="M83" s="3">
        <v>60393024597.927399</v>
      </c>
      <c r="N83" s="3">
        <v>-134706283411.36</v>
      </c>
      <c r="O83" s="3">
        <v>68403597342.867699</v>
      </c>
      <c r="P83" s="3">
        <v>-89180024140.358704</v>
      </c>
      <c r="Q83" s="3">
        <v>7152684372.50459</v>
      </c>
      <c r="R83" s="3">
        <v>-10847782711.7873</v>
      </c>
      <c r="S83" s="3">
        <v>3356177230.27843</v>
      </c>
      <c r="T83" s="3">
        <v>39744150706.466797</v>
      </c>
      <c r="U83" s="6">
        <f t="shared" si="2"/>
        <v>2.2983551025390625E-4</v>
      </c>
      <c r="V83" s="6">
        <f t="shared" si="3"/>
        <v>1225575986.9006577</v>
      </c>
    </row>
    <row r="84" spans="1:22" x14ac:dyDescent="0.25">
      <c r="A84" s="2">
        <v>43282</v>
      </c>
      <c r="B84" s="3">
        <v>-35509986548.201401</v>
      </c>
      <c r="C84" s="3">
        <v>42883280382.746399</v>
      </c>
      <c r="D84" s="3">
        <v>-5361169764.5307398</v>
      </c>
      <c r="E84" s="3">
        <v>-7117163509.4429998</v>
      </c>
      <c r="F84" s="3">
        <v>16915130050.792299</v>
      </c>
      <c r="G84" s="3">
        <v>27763819084.3969</v>
      </c>
      <c r="H84" s="3">
        <v>-68057330430.626602</v>
      </c>
      <c r="I84" s="3">
        <v>58806882500.390099</v>
      </c>
      <c r="J84" s="3">
        <v>-5745404589.4254704</v>
      </c>
      <c r="K84" s="3">
        <v>614801293740.60706</v>
      </c>
      <c r="L84" s="3">
        <v>-527084996308.42297</v>
      </c>
      <c r="M84" s="3">
        <v>55921267612.389297</v>
      </c>
      <c r="N84" s="3">
        <v>-133882916567.364</v>
      </c>
      <c r="O84" s="3">
        <v>79524105822.108902</v>
      </c>
      <c r="P84" s="3">
        <v>-81635250487.213898</v>
      </c>
      <c r="Q84" s="3">
        <v>6780162677.8460598</v>
      </c>
      <c r="R84" s="3">
        <v>-5309823106.1181498</v>
      </c>
      <c r="S84" s="3">
        <v>9113843383.83255</v>
      </c>
      <c r="T84" s="3">
        <v>24035656192.064899</v>
      </c>
      <c r="U84" s="6">
        <f t="shared" si="2"/>
        <v>-2.70843505859375E-4</v>
      </c>
      <c r="V84" s="6">
        <f t="shared" si="3"/>
        <v>542400984.03358841</v>
      </c>
    </row>
    <row r="85" spans="1:22" x14ac:dyDescent="0.25">
      <c r="A85" s="2">
        <v>43374</v>
      </c>
      <c r="B85" s="3">
        <v>-34917773514.476097</v>
      </c>
      <c r="C85" s="3">
        <v>45847181294.359703</v>
      </c>
      <c r="D85" s="3">
        <v>1670278749.40378</v>
      </c>
      <c r="E85" s="3">
        <v>-5923780879.8361197</v>
      </c>
      <c r="F85" s="3">
        <v>9506417491.0694294</v>
      </c>
      <c r="G85" s="3">
        <v>-4629380448.6400299</v>
      </c>
      <c r="H85" s="3">
        <v>-35172887248.3284</v>
      </c>
      <c r="I85" s="3">
        <v>21253133140.519901</v>
      </c>
      <c r="J85" s="3">
        <v>24678531764.861401</v>
      </c>
      <c r="K85" s="3">
        <v>618837876260.49695</v>
      </c>
      <c r="L85" s="3">
        <v>-500426159537.26099</v>
      </c>
      <c r="M85" s="3">
        <v>59111502454.531097</v>
      </c>
      <c r="N85" s="3">
        <v>-126072550233.983</v>
      </c>
      <c r="O85" s="3">
        <v>55647829619.1642</v>
      </c>
      <c r="P85" s="3">
        <v>-73799121715.957596</v>
      </c>
      <c r="Q85" s="3">
        <v>6153513260.3732004</v>
      </c>
      <c r="R85" s="3">
        <v>-3945233700.3976302</v>
      </c>
      <c r="S85" s="3">
        <v>35507656406.966904</v>
      </c>
      <c r="T85" s="3">
        <v>18092159170.553501</v>
      </c>
      <c r="U85" s="6">
        <f t="shared" si="2"/>
        <v>-6.7138671875E-4</v>
      </c>
      <c r="V85" s="6">
        <f t="shared" si="3"/>
        <v>4219561178.3800659</v>
      </c>
    </row>
    <row r="86" spans="1:22" x14ac:dyDescent="0.25">
      <c r="A86" s="2">
        <v>43466</v>
      </c>
      <c r="B86" s="3">
        <v>-31947559863.9748</v>
      </c>
      <c r="C86" s="3">
        <v>52572583853.483704</v>
      </c>
      <c r="D86" s="3">
        <v>4137665317.4726701</v>
      </c>
      <c r="E86" s="3">
        <v>-16986056001.055</v>
      </c>
      <c r="F86" s="3">
        <v>22644363586.146702</v>
      </c>
      <c r="G86" s="3">
        <v>16408413526.6542</v>
      </c>
      <c r="H86" s="3">
        <v>5702791886.0933704</v>
      </c>
      <c r="I86" s="3">
        <v>-35087755772.1045</v>
      </c>
      <c r="J86" s="3">
        <v>495062062.22580302</v>
      </c>
      <c r="K86" s="3">
        <v>569069566033.82495</v>
      </c>
      <c r="L86" s="3">
        <v>-478091975321.03003</v>
      </c>
      <c r="M86" s="3">
        <v>61014260508.010803</v>
      </c>
      <c r="N86" s="3">
        <v>-123841739958.211</v>
      </c>
      <c r="O86" s="3">
        <v>77106063736.828796</v>
      </c>
      <c r="P86" s="3">
        <v>-69406244883.311401</v>
      </c>
      <c r="Q86" s="3">
        <v>6446397596.2861605</v>
      </c>
      <c r="R86" s="3">
        <v>-4071996643.71873</v>
      </c>
      <c r="S86" s="3">
        <v>38224331068.679901</v>
      </c>
      <c r="T86" s="3">
        <v>16922961392.2665</v>
      </c>
      <c r="U86" s="6">
        <f t="shared" si="2"/>
        <v>-3.4332275390625E-4</v>
      </c>
      <c r="V86" s="6">
        <f t="shared" si="3"/>
        <v>1016547202.6756496</v>
      </c>
    </row>
    <row r="87" spans="1:22" x14ac:dyDescent="0.25">
      <c r="A87" s="2">
        <v>43556</v>
      </c>
      <c r="B87" s="3">
        <v>-36443971857.146599</v>
      </c>
      <c r="C87" s="3">
        <v>46575731935.394699</v>
      </c>
      <c r="D87" s="3">
        <v>-8720952426.1657009</v>
      </c>
      <c r="E87" s="3">
        <v>-16438904429.145901</v>
      </c>
      <c r="F87" s="3">
        <v>-14448785690.9384</v>
      </c>
      <c r="G87" s="3">
        <v>39241766430.060501</v>
      </c>
      <c r="H87" s="3">
        <v>-26150918976.690899</v>
      </c>
      <c r="I87" s="3">
        <v>-6885041318.4441404</v>
      </c>
      <c r="J87" s="3">
        <v>9392733586.8193092</v>
      </c>
      <c r="K87" s="3">
        <v>593759029502.23096</v>
      </c>
      <c r="L87" s="3">
        <v>-496058386332.216</v>
      </c>
      <c r="M87" s="3">
        <v>60579148164.1353</v>
      </c>
      <c r="N87" s="3">
        <v>-127010972509.36</v>
      </c>
      <c r="O87" s="3">
        <v>71034486753.6577</v>
      </c>
      <c r="P87" s="3">
        <v>-79954903547.061203</v>
      </c>
      <c r="Q87" s="3">
        <v>6956024328.0945902</v>
      </c>
      <c r="R87" s="3">
        <v>-3493472703.8045702</v>
      </c>
      <c r="S87" s="3">
        <v>25810953655.6768</v>
      </c>
      <c r="T87" s="3">
        <v>-12254204457.0278</v>
      </c>
      <c r="U87" s="6">
        <f t="shared" si="2"/>
        <v>0</v>
      </c>
      <c r="V87" s="6">
        <f t="shared" si="3"/>
        <v>-1624138289.2293301</v>
      </c>
    </row>
    <row r="88" spans="1:22" x14ac:dyDescent="0.25">
      <c r="A88" s="2">
        <v>43647</v>
      </c>
      <c r="B88" s="3">
        <v>-32023875513.789902</v>
      </c>
      <c r="C88" s="3">
        <v>34318553282.9813</v>
      </c>
      <c r="D88" s="3">
        <v>-9306357290.6907406</v>
      </c>
      <c r="E88" s="3">
        <v>-18171659563.182999</v>
      </c>
      <c r="F88" s="3">
        <v>13285192111.0923</v>
      </c>
      <c r="G88" s="3">
        <v>32299176036.628502</v>
      </c>
      <c r="H88" s="3">
        <v>-23900274419.688099</v>
      </c>
      <c r="I88" s="3">
        <v>-1631667530.61988</v>
      </c>
      <c r="J88" s="3">
        <v>6707695392.7051802</v>
      </c>
      <c r="K88" s="3">
        <v>604544507843.77698</v>
      </c>
      <c r="L88" s="3">
        <v>-499483004781.883</v>
      </c>
      <c r="M88" s="3">
        <v>59796772178.058197</v>
      </c>
      <c r="N88" s="3">
        <v>-129380036292.38699</v>
      </c>
      <c r="O88" s="3">
        <v>68032324916.248398</v>
      </c>
      <c r="P88" s="3">
        <v>-83393997146.678299</v>
      </c>
      <c r="Q88" s="3">
        <v>6254486550.7060604</v>
      </c>
      <c r="R88" s="3">
        <v>-4197430524.5065298</v>
      </c>
      <c r="S88" s="3">
        <v>22173622743.335499</v>
      </c>
      <c r="T88" s="3">
        <v>253771987.75186101</v>
      </c>
      <c r="U88" s="6">
        <f t="shared" si="2"/>
        <v>-6.82830810546875E-4</v>
      </c>
      <c r="V88" s="6">
        <f t="shared" si="3"/>
        <v>1323010517.6838002</v>
      </c>
    </row>
    <row r="89" spans="1:22" x14ac:dyDescent="0.25">
      <c r="A89" s="2">
        <v>43739</v>
      </c>
      <c r="B89" s="3">
        <v>-36494592765.0886</v>
      </c>
      <c r="C89" s="3">
        <v>53702953292.895302</v>
      </c>
      <c r="D89" s="3">
        <v>-15442590605.1262</v>
      </c>
      <c r="E89" s="3">
        <v>-8489994961.1261196</v>
      </c>
      <c r="F89" s="3">
        <v>23425279109.789398</v>
      </c>
      <c r="G89" s="3">
        <v>14511090235.224899</v>
      </c>
      <c r="H89" s="3">
        <v>-10537902233.1264</v>
      </c>
      <c r="I89" s="3">
        <v>-54226444.2585373</v>
      </c>
      <c r="J89" s="3">
        <v>2695356693.8614202</v>
      </c>
      <c r="K89" s="3">
        <v>619266978264.41394</v>
      </c>
      <c r="L89" s="3">
        <v>-520013386986.211</v>
      </c>
      <c r="M89" s="3">
        <v>62968974440.500099</v>
      </c>
      <c r="N89" s="3">
        <v>-125275437441.617</v>
      </c>
      <c r="O89" s="3">
        <v>57341421070.468697</v>
      </c>
      <c r="P89" s="3">
        <v>-79943607891.887604</v>
      </c>
      <c r="Q89" s="3">
        <v>6250490732.3532</v>
      </c>
      <c r="R89" s="3">
        <v>-3894463647.32581</v>
      </c>
      <c r="S89" s="3">
        <v>16700968540.6954</v>
      </c>
      <c r="T89" s="3">
        <v>21675836079.5751</v>
      </c>
      <c r="U89" s="6">
        <f t="shared" si="2"/>
        <v>-8.96453857421875E-4</v>
      </c>
      <c r="V89" s="6">
        <f t="shared" si="3"/>
        <v>1639536243.4700623</v>
      </c>
    </row>
    <row r="90" spans="1:22" x14ac:dyDescent="0.25">
      <c r="A90" s="2">
        <v>43831</v>
      </c>
      <c r="B90" s="3">
        <v>-36237649225.414597</v>
      </c>
      <c r="C90" s="3">
        <v>43321174099.594902</v>
      </c>
      <c r="D90" s="3">
        <v>-34092425858.367298</v>
      </c>
      <c r="E90" s="3">
        <v>-7554766013.3550196</v>
      </c>
      <c r="F90" s="3">
        <v>-7462456496.5133305</v>
      </c>
      <c r="G90" s="3">
        <v>4633505370.4534197</v>
      </c>
      <c r="H90" s="3">
        <v>-14149161749.4098</v>
      </c>
      <c r="I90" s="3">
        <v>27608653584.962898</v>
      </c>
      <c r="J90" s="3">
        <v>35825219612.1922</v>
      </c>
      <c r="K90" s="3">
        <v>512447762373.91498</v>
      </c>
      <c r="L90" s="3">
        <v>-475768632640.73999</v>
      </c>
      <c r="M90" s="3">
        <v>53737560179.147102</v>
      </c>
      <c r="N90" s="3">
        <v>-104559644631.674</v>
      </c>
      <c r="O90" s="3">
        <v>31628621061.795399</v>
      </c>
      <c r="P90" s="3">
        <v>-54384625053.8993</v>
      </c>
      <c r="Q90" s="3">
        <v>7809445664.22616</v>
      </c>
      <c r="R90" s="3">
        <v>-7235547346.4453802</v>
      </c>
      <c r="S90" s="3">
        <v>-36325060393.675003</v>
      </c>
      <c r="T90" s="3">
        <v>7499493870.6777802</v>
      </c>
      <c r="U90" s="6">
        <f t="shared" si="2"/>
        <v>0</v>
      </c>
      <c r="V90" s="6">
        <f t="shared" si="3"/>
        <v>4392599453.4655991</v>
      </c>
    </row>
    <row r="91" spans="1:22" x14ac:dyDescent="0.25">
      <c r="A91" s="2">
        <v>43922</v>
      </c>
      <c r="B91" s="3">
        <v>-41906902702.6464</v>
      </c>
      <c r="C91" s="3">
        <v>51413501586.2883</v>
      </c>
      <c r="D91" s="3">
        <v>-11463310353.1257</v>
      </c>
      <c r="E91" s="3">
        <v>-9749949079.0558605</v>
      </c>
      <c r="F91" s="3">
        <v>27963037570.821602</v>
      </c>
      <c r="G91" s="3">
        <v>33574161344.589901</v>
      </c>
      <c r="H91" s="3">
        <v>-76031016723.416199</v>
      </c>
      <c r="I91" s="3">
        <v>4137632315.9302802</v>
      </c>
      <c r="J91" s="3">
        <v>-17491164161.904301</v>
      </c>
      <c r="K91" s="3">
        <v>607386873685.92102</v>
      </c>
      <c r="L91" s="3">
        <v>-452223007020.612</v>
      </c>
      <c r="M91" s="3">
        <v>54789194241.055901</v>
      </c>
      <c r="N91" s="3">
        <v>-88213117578.774994</v>
      </c>
      <c r="O91" s="3">
        <v>73746922676.511597</v>
      </c>
      <c r="P91" s="3">
        <v>-99745968877.478806</v>
      </c>
      <c r="Q91" s="3">
        <v>8239157994.54459</v>
      </c>
      <c r="R91" s="3">
        <v>-6890150704.0164299</v>
      </c>
      <c r="S91" s="3">
        <v>97089904417.150696</v>
      </c>
      <c r="T91" s="3">
        <v>-43566534164.209</v>
      </c>
      <c r="U91" s="6">
        <f t="shared" si="2"/>
        <v>1.8310546875E-4</v>
      </c>
      <c r="V91" s="6">
        <f t="shared" si="3"/>
        <v>4012523961.6906204</v>
      </c>
    </row>
    <row r="92" spans="1:22" x14ac:dyDescent="0.25">
      <c r="A92" s="2">
        <v>44013</v>
      </c>
      <c r="B92" s="3">
        <v>-40872967573.999702</v>
      </c>
      <c r="C92" s="3">
        <v>72950973847.741104</v>
      </c>
      <c r="D92" s="3">
        <v>-29677335168.310699</v>
      </c>
      <c r="E92" s="3">
        <v>-4705463294.3430004</v>
      </c>
      <c r="F92" s="3">
        <v>22098769523.902302</v>
      </c>
      <c r="G92" s="3">
        <v>69715327769.196899</v>
      </c>
      <c r="H92" s="3">
        <v>-120629685463.32001</v>
      </c>
      <c r="I92" s="3">
        <v>41093784069.704903</v>
      </c>
      <c r="J92" s="3">
        <v>-18486726120.1493</v>
      </c>
      <c r="K92" s="3">
        <v>668835506203.80701</v>
      </c>
      <c r="L92" s="3">
        <v>-521614034850.492</v>
      </c>
      <c r="M92" s="3">
        <v>57000015096.565804</v>
      </c>
      <c r="N92" s="3">
        <v>-93862096309.565598</v>
      </c>
      <c r="O92" s="3">
        <v>73902823115.795105</v>
      </c>
      <c r="P92" s="3">
        <v>-105967833306.875</v>
      </c>
      <c r="Q92" s="3">
        <v>9424842044.2260609</v>
      </c>
      <c r="R92" s="3">
        <v>-6876893986.2230797</v>
      </c>
      <c r="S92" s="3">
        <v>80842328007.238602</v>
      </c>
      <c r="T92" s="3">
        <v>-11017291354.6415</v>
      </c>
      <c r="U92" s="6">
        <f t="shared" si="2"/>
        <v>-3.35693359375E-4</v>
      </c>
      <c r="V92" s="6">
        <f t="shared" si="3"/>
        <v>2503968945.0640011</v>
      </c>
    </row>
    <row r="93" spans="1:22" x14ac:dyDescent="0.25">
      <c r="A93" s="2">
        <v>44105</v>
      </c>
      <c r="B93" s="3">
        <v>-34703288836.049301</v>
      </c>
      <c r="C93" s="3">
        <v>85409966524.955597</v>
      </c>
      <c r="D93" s="3">
        <v>-56150124591.166199</v>
      </c>
      <c r="E93" s="3">
        <v>2157850646.2238798</v>
      </c>
      <c r="F93" s="3">
        <v>37735382946.1894</v>
      </c>
      <c r="G93" s="3">
        <v>58516815625.559799</v>
      </c>
      <c r="H93" s="3">
        <v>-125503668868.26401</v>
      </c>
      <c r="I93" s="3">
        <v>18234364612.551899</v>
      </c>
      <c r="J93" s="3">
        <v>-28697826330.138599</v>
      </c>
      <c r="K93" s="3">
        <v>721344479760.547</v>
      </c>
      <c r="L93" s="3">
        <v>-549305967950.33099</v>
      </c>
      <c r="M93" s="3">
        <v>63356595160.021301</v>
      </c>
      <c r="N93" s="3">
        <v>-94778877558.770798</v>
      </c>
      <c r="O93" s="3">
        <v>66224121981.207901</v>
      </c>
      <c r="P93" s="3">
        <v>-103596489503.787</v>
      </c>
      <c r="Q93" s="3">
        <v>10545123472.783199</v>
      </c>
      <c r="R93" s="3">
        <v>-6560513456.3451099</v>
      </c>
      <c r="S93" s="3">
        <v>107228471905.326</v>
      </c>
      <c r="T93" s="3">
        <v>-42912678513.597298</v>
      </c>
      <c r="U93" s="6">
        <f t="shared" si="2"/>
        <v>-5.340576171875E-4</v>
      </c>
      <c r="V93" s="6">
        <f t="shared" si="3"/>
        <v>-87849756.540245056</v>
      </c>
    </row>
    <row r="94" spans="1:22" x14ac:dyDescent="0.25">
      <c r="A94" s="2">
        <v>44197</v>
      </c>
      <c r="B94" s="3">
        <v>-38995338878.174599</v>
      </c>
      <c r="C94" s="3">
        <v>93910241404.804901</v>
      </c>
      <c r="D94" s="3">
        <v>-57632449999.447304</v>
      </c>
      <c r="E94" s="3">
        <v>-11830222474.934999</v>
      </c>
      <c r="F94" s="3">
        <v>12578074427.936701</v>
      </c>
      <c r="G94" s="3">
        <v>50691274490.733398</v>
      </c>
      <c r="H94" s="3">
        <v>-171938973304</v>
      </c>
      <c r="I94" s="3">
        <v>62020534177.482903</v>
      </c>
      <c r="J94" s="3">
        <v>-24158651387.8078</v>
      </c>
      <c r="K94" s="3">
        <v>738346271749.77502</v>
      </c>
      <c r="L94" s="3">
        <v>-592077760317.06006</v>
      </c>
      <c r="M94" s="3">
        <v>73738072765.967102</v>
      </c>
      <c r="N94" s="3">
        <v>-103191418825.98399</v>
      </c>
      <c r="O94" s="3">
        <v>81226412356.755402</v>
      </c>
      <c r="P94" s="3">
        <v>-108454455183.649</v>
      </c>
      <c r="Q94" s="3">
        <v>10906000672.4762</v>
      </c>
      <c r="R94" s="3">
        <v>-8330222684.41539</v>
      </c>
      <c r="S94" s="3">
        <v>92162900533.865005</v>
      </c>
      <c r="T94" s="3">
        <v>-81675425271.362106</v>
      </c>
      <c r="U94" s="6">
        <f t="shared" si="2"/>
        <v>2.899169921875E-4</v>
      </c>
      <c r="V94" s="6">
        <f t="shared" si="3"/>
        <v>-3680086272.044693</v>
      </c>
    </row>
    <row r="95" spans="1:22" x14ac:dyDescent="0.25">
      <c r="A95" s="2">
        <v>44287</v>
      </c>
      <c r="B95" s="3">
        <v>-47609065988.366402</v>
      </c>
      <c r="C95" s="3">
        <v>83097387121.548294</v>
      </c>
      <c r="D95" s="3">
        <v>-14207920744.685699</v>
      </c>
      <c r="E95" s="3">
        <v>-15011291495.7859</v>
      </c>
      <c r="F95" s="3">
        <v>26904852685.5616</v>
      </c>
      <c r="G95" s="3">
        <v>536316715.25985599</v>
      </c>
      <c r="H95" s="3">
        <v>-115277795177.476</v>
      </c>
      <c r="I95" s="3">
        <v>82213576204.3703</v>
      </c>
      <c r="J95" s="3">
        <v>-48215150161.904297</v>
      </c>
      <c r="K95" s="3">
        <v>765822414970.79102</v>
      </c>
      <c r="L95" s="3">
        <v>-651676805268.276</v>
      </c>
      <c r="M95" s="3">
        <v>78628534642.785797</v>
      </c>
      <c r="N95" s="3">
        <v>-106772316276.92101</v>
      </c>
      <c r="O95" s="3">
        <v>100736549251.60201</v>
      </c>
      <c r="P95" s="3">
        <v>-129342429106.21899</v>
      </c>
      <c r="Q95" s="3">
        <v>11941324757.924601</v>
      </c>
      <c r="R95" s="3">
        <v>-7852181362.9464302</v>
      </c>
      <c r="S95" s="3">
        <v>61485091608.7407</v>
      </c>
      <c r="T95" s="3">
        <v>-44994574161.028999</v>
      </c>
      <c r="U95" s="6">
        <f t="shared" si="2"/>
        <v>2.9754638671875E-4</v>
      </c>
      <c r="V95" s="6">
        <f t="shared" si="3"/>
        <v>-2574516680.4492416</v>
      </c>
    </row>
    <row r="96" spans="1:22" x14ac:dyDescent="0.25">
      <c r="A96" s="2">
        <v>44378</v>
      </c>
      <c r="B96" s="3">
        <v>-41199220370.249702</v>
      </c>
      <c r="C96" s="3">
        <v>85714006217.661102</v>
      </c>
      <c r="D96" s="3">
        <v>3097482538.3892598</v>
      </c>
      <c r="E96" s="3">
        <v>-7497493280.9729996</v>
      </c>
      <c r="F96" s="3">
        <v>7459019041.5922499</v>
      </c>
      <c r="G96" s="3">
        <v>19927591428.946899</v>
      </c>
      <c r="H96" s="3">
        <v>-42370506031.340401</v>
      </c>
      <c r="I96" s="3">
        <v>2606737768.04495</v>
      </c>
      <c r="J96" s="3">
        <v>-70098157120.149307</v>
      </c>
      <c r="K96" s="3">
        <v>813148082560.88696</v>
      </c>
      <c r="L96" s="3">
        <v>-678610235354.88306</v>
      </c>
      <c r="M96" s="3">
        <v>87363396963.165802</v>
      </c>
      <c r="N96" s="3">
        <v>-114289554917.595</v>
      </c>
      <c r="O96" s="3">
        <v>81330129375.175095</v>
      </c>
      <c r="P96" s="3">
        <v>-108437491327.30499</v>
      </c>
      <c r="Q96" s="3">
        <v>11510082225.376101</v>
      </c>
      <c r="R96" s="3">
        <v>-8169541824.3230801</v>
      </c>
      <c r="S96" s="3">
        <v>83844867700.498703</v>
      </c>
      <c r="T96" s="3">
        <v>-40616046787.391502</v>
      </c>
      <c r="U96" s="6">
        <f t="shared" si="2"/>
        <v>-8.544921875E-4</v>
      </c>
      <c r="V96" s="6">
        <f t="shared" si="3"/>
        <v>-1744493020.6864548</v>
      </c>
    </row>
    <row r="97" spans="1:22" x14ac:dyDescent="0.25">
      <c r="A97" s="2">
        <v>44470</v>
      </c>
      <c r="B97" s="3">
        <v>-50994114746.089302</v>
      </c>
      <c r="C97" s="3">
        <v>81353342318.465607</v>
      </c>
      <c r="D97" s="3">
        <v>-15989210968.666201</v>
      </c>
      <c r="E97" s="3">
        <v>-6191267932.0861197</v>
      </c>
      <c r="F97" s="3">
        <v>35958900805.5494</v>
      </c>
      <c r="G97" s="3">
        <v>22572201613.069801</v>
      </c>
      <c r="H97" s="3">
        <v>-90114127491.908401</v>
      </c>
      <c r="I97" s="3">
        <v>15692843574.891899</v>
      </c>
      <c r="J97" s="3">
        <v>-45754023330.138603</v>
      </c>
      <c r="K97" s="3">
        <v>898521498563.12695</v>
      </c>
      <c r="L97" s="3">
        <v>-730767520723.06104</v>
      </c>
      <c r="M97" s="3">
        <v>99663205823.671204</v>
      </c>
      <c r="N97" s="3">
        <v>-116351573597.041</v>
      </c>
      <c r="O97" s="3">
        <v>64022443583.857903</v>
      </c>
      <c r="P97" s="3">
        <v>-105557287428.187</v>
      </c>
      <c r="Q97" s="3">
        <v>14436842556.3232</v>
      </c>
      <c r="R97" s="3">
        <v>-8574713987.1651096</v>
      </c>
      <c r="S97" s="3">
        <v>115392894791.526</v>
      </c>
      <c r="T97" s="3">
        <v>-51227755194.071899</v>
      </c>
      <c r="U97" s="6">
        <f t="shared" si="2"/>
        <v>-9.002685546875E-4</v>
      </c>
      <c r="V97" s="6">
        <f t="shared" si="3"/>
        <v>-2237700962.8400192</v>
      </c>
    </row>
    <row r="98" spans="1:22" x14ac:dyDescent="0.25">
      <c r="A98" s="2">
        <v>44562</v>
      </c>
      <c r="B98" s="3">
        <v>-59472072230.084602</v>
      </c>
      <c r="C98" s="3">
        <v>105832692465.075</v>
      </c>
      <c r="D98" s="3">
        <v>-12298312491.927299</v>
      </c>
      <c r="E98" s="3">
        <v>-25683455969.735001</v>
      </c>
      <c r="F98" s="3">
        <v>-3287489180.1233301</v>
      </c>
      <c r="G98" s="3">
        <v>-30539330721.076599</v>
      </c>
      <c r="H98" s="3">
        <v>8156549024.1901703</v>
      </c>
      <c r="I98" s="3">
        <v>-28479770249.8871</v>
      </c>
      <c r="J98" s="3">
        <v>-28813949387.8078</v>
      </c>
      <c r="K98" s="3">
        <v>841487121419.42505</v>
      </c>
      <c r="L98" s="3">
        <v>-677990564976.08997</v>
      </c>
      <c r="M98" s="3">
        <v>100662128275.02699</v>
      </c>
      <c r="N98" s="3">
        <v>-113155069915.244</v>
      </c>
      <c r="O98" s="3">
        <v>64189934821.1754</v>
      </c>
      <c r="P98" s="3">
        <v>-106923065352.99899</v>
      </c>
      <c r="Q98" s="3">
        <v>11560680842.176201</v>
      </c>
      <c r="R98" s="3">
        <v>-7707931708.4853802</v>
      </c>
      <c r="S98" s="3">
        <v>112123233404.985</v>
      </c>
      <c r="T98" s="3">
        <v>-80436477331.862198</v>
      </c>
      <c r="U98" s="6">
        <f t="shared" si="2"/>
        <v>2.899169921875E-4</v>
      </c>
      <c r="V98" s="6">
        <f t="shared" si="3"/>
        <v>5851338590.4856415</v>
      </c>
    </row>
    <row r="99" spans="1:22" x14ac:dyDescent="0.25">
      <c r="A99" s="2">
        <v>44652</v>
      </c>
      <c r="B99" s="3">
        <v>-38593958066.406403</v>
      </c>
      <c r="C99" s="3">
        <v>42124400126.638298</v>
      </c>
      <c r="D99" s="3">
        <v>-12104650927.335699</v>
      </c>
      <c r="E99" s="3">
        <v>-33149166075.4659</v>
      </c>
      <c r="F99" s="3">
        <v>15367538345.861601</v>
      </c>
      <c r="G99" s="3">
        <v>-54741873128.330101</v>
      </c>
      <c r="H99" s="3">
        <v>31545468206.003799</v>
      </c>
      <c r="I99" s="3">
        <v>-5788803435.0297203</v>
      </c>
      <c r="J99" s="3">
        <v>20752493838.095699</v>
      </c>
      <c r="K99" s="3">
        <v>839501756248.85095</v>
      </c>
      <c r="L99" s="3">
        <v>-667025414012.13599</v>
      </c>
      <c r="M99" s="3">
        <v>92585229296.545807</v>
      </c>
      <c r="N99" s="3">
        <v>-111716595056.30099</v>
      </c>
      <c r="O99" s="3">
        <v>51838487972.201599</v>
      </c>
      <c r="P99" s="3">
        <v>-121156042860.299</v>
      </c>
      <c r="Q99" s="3">
        <v>12103366553.2346</v>
      </c>
      <c r="R99" s="3">
        <v>-6161617428.7864304</v>
      </c>
      <c r="S99" s="3">
        <v>89969170713.310699</v>
      </c>
      <c r="T99" s="3">
        <v>-41677440587.459</v>
      </c>
      <c r="U99" s="6">
        <f t="shared" si="2"/>
        <v>-1.52587890625E-4</v>
      </c>
      <c r="V99" s="6">
        <f t="shared" si="3"/>
        <v>7088889471.4905701</v>
      </c>
    </row>
    <row r="100" spans="1:22" x14ac:dyDescent="0.25">
      <c r="A100" s="2">
        <v>44743</v>
      </c>
      <c r="B100" s="3">
        <v>-54260923544.679703</v>
      </c>
      <c r="C100" s="3">
        <v>23831310029.211102</v>
      </c>
      <c r="D100" s="3">
        <v>-9595952486.7307491</v>
      </c>
      <c r="E100" s="3">
        <v>-61229269623.943001</v>
      </c>
      <c r="F100" s="3">
        <v>6198772999.1422596</v>
      </c>
      <c r="G100" s="3">
        <v>-42994849137.463097</v>
      </c>
      <c r="H100" s="3">
        <v>94232909731.599701</v>
      </c>
      <c r="I100" s="3">
        <v>-39943618509.245003</v>
      </c>
      <c r="J100" s="3">
        <v>-46030521120.1493</v>
      </c>
      <c r="K100" s="3">
        <v>861423097899.27698</v>
      </c>
      <c r="L100" s="3">
        <v>-675037414554.12305</v>
      </c>
      <c r="M100" s="3">
        <v>95394223791.765793</v>
      </c>
      <c r="N100" s="3">
        <v>-119796309351.985</v>
      </c>
      <c r="O100" s="3">
        <v>77364393507.215103</v>
      </c>
      <c r="P100" s="3">
        <v>-102864420392.715</v>
      </c>
      <c r="Q100" s="3">
        <v>12961721664.626101</v>
      </c>
      <c r="R100" s="3">
        <v>-6427593936.1730804</v>
      </c>
      <c r="S100" s="3">
        <v>143017698627.88901</v>
      </c>
      <c r="T100" s="3">
        <v>-131010977827.731</v>
      </c>
      <c r="U100" s="6">
        <f t="shared" si="2"/>
        <v>-1.129150390625E-3</v>
      </c>
      <c r="V100" s="6">
        <f t="shared" si="3"/>
        <v>1218836165.4732208</v>
      </c>
    </row>
    <row r="101" spans="1:22" x14ac:dyDescent="0.25">
      <c r="A101" s="2">
        <v>44835</v>
      </c>
      <c r="B101" s="3">
        <v>-57723206917.859299</v>
      </c>
      <c r="C101" s="3">
        <v>18415386471.585602</v>
      </c>
      <c r="D101" s="3">
        <v>-13517151980.866199</v>
      </c>
      <c r="E101" s="3">
        <v>-12495832170.626101</v>
      </c>
      <c r="F101" s="3">
        <v>20185502784.039398</v>
      </c>
      <c r="G101" s="3">
        <v>-19168208824.4002</v>
      </c>
      <c r="H101" s="3">
        <v>21853684083.636299</v>
      </c>
      <c r="I101" s="3">
        <v>-16793682377.768101</v>
      </c>
      <c r="J101" s="3">
        <v>-42343693330.138603</v>
      </c>
      <c r="K101" s="3">
        <v>804412557132.57703</v>
      </c>
      <c r="L101" s="3">
        <v>-661722088557.39099</v>
      </c>
      <c r="M101" s="3">
        <v>83853730216.171204</v>
      </c>
      <c r="N101" s="3">
        <v>-115267448123.771</v>
      </c>
      <c r="O101" s="3">
        <v>76931686417.967896</v>
      </c>
      <c r="P101" s="3">
        <v>-93750970573.917099</v>
      </c>
      <c r="Q101" s="3">
        <v>7879738273.1132002</v>
      </c>
      <c r="R101" s="3">
        <v>-4073050414.5051098</v>
      </c>
      <c r="S101" s="3">
        <v>98264154370.245697</v>
      </c>
      <c r="T101" s="3">
        <v>-100632791920.547</v>
      </c>
      <c r="U101" s="6">
        <f t="shared" si="2"/>
        <v>-5.645751953125E-4</v>
      </c>
      <c r="V101" s="6">
        <f t="shared" si="3"/>
        <v>-954410341.85018921</v>
      </c>
    </row>
    <row r="102" spans="1:22" x14ac:dyDescent="0.25">
      <c r="A102" s="2">
        <v>44927</v>
      </c>
      <c r="B102" s="3">
        <v>-60056466368.374603</v>
      </c>
      <c r="C102" s="3">
        <v>25635686004.395</v>
      </c>
      <c r="D102" s="3">
        <v>-12341862057.0173</v>
      </c>
      <c r="E102" s="3">
        <v>-22914275293.035</v>
      </c>
      <c r="F102" s="3">
        <v>29752412965.866699</v>
      </c>
      <c r="G102" s="3">
        <v>-39821292078.996597</v>
      </c>
      <c r="H102" s="3">
        <v>-3825602158.6498299</v>
      </c>
      <c r="I102" s="3">
        <v>13355506839.3629</v>
      </c>
      <c r="J102" s="3">
        <v>-11457329387.8078</v>
      </c>
      <c r="K102" s="3">
        <v>782676208280.39502</v>
      </c>
      <c r="L102" s="3">
        <v>-633021055411.96997</v>
      </c>
      <c r="M102" s="3">
        <v>85898174271.077103</v>
      </c>
      <c r="N102" s="3">
        <v>-128883676638.70399</v>
      </c>
      <c r="O102" s="3">
        <v>77114442091.265396</v>
      </c>
      <c r="P102" s="3">
        <v>-95661818050.919296</v>
      </c>
      <c r="Q102" s="3">
        <v>7875185287.8161602</v>
      </c>
      <c r="R102" s="3">
        <v>-6200062932.14538</v>
      </c>
      <c r="S102" s="3">
        <v>89797396896.815002</v>
      </c>
      <c r="T102" s="3">
        <v>-80493180330.602203</v>
      </c>
      <c r="U102" s="6">
        <f t="shared" si="2"/>
        <v>0</v>
      </c>
      <c r="V102" s="6">
        <f t="shared" si="3"/>
        <v>-1180041203.6543274</v>
      </c>
    </row>
    <row r="103" spans="1:22" x14ac:dyDescent="0.25">
      <c r="A103" s="2">
        <v>45017</v>
      </c>
      <c r="B103" s="3">
        <v>-52296461458.0364</v>
      </c>
      <c r="C103" s="3">
        <v>19049906636.458302</v>
      </c>
      <c r="D103" s="3">
        <v>-8268978496.8357</v>
      </c>
      <c r="E103" s="3">
        <v>-9623766387.5058594</v>
      </c>
      <c r="F103" s="3">
        <v>5666517773.8916397</v>
      </c>
      <c r="G103" s="3">
        <v>2875844223.6698499</v>
      </c>
      <c r="H103" s="3">
        <v>40373218131.033798</v>
      </c>
      <c r="I103" s="3">
        <v>-41136861623.139702</v>
      </c>
      <c r="J103" s="3">
        <v>-11621016161.904301</v>
      </c>
      <c r="K103" s="3">
        <v>790741672865.35095</v>
      </c>
      <c r="L103" s="3">
        <v>-628923001303.46594</v>
      </c>
      <c r="M103" s="3">
        <v>81605070688.0858</v>
      </c>
      <c r="N103" s="3">
        <v>-130295734781.19099</v>
      </c>
      <c r="O103" s="3">
        <v>77924410846.721603</v>
      </c>
      <c r="P103" s="3">
        <v>-125547792772.399</v>
      </c>
      <c r="Q103" s="3">
        <v>8800007387.9045792</v>
      </c>
      <c r="R103" s="3">
        <v>-5761702096.0664301</v>
      </c>
      <c r="S103" s="3">
        <v>68542930834.940697</v>
      </c>
      <c r="T103" s="3">
        <v>-58296894728.549004</v>
      </c>
      <c r="U103" s="6">
        <f t="shared" si="2"/>
        <v>-1.068115234375E-4</v>
      </c>
      <c r="V103" s="6">
        <f t="shared" si="3"/>
        <v>3315297366.1806412</v>
      </c>
    </row>
    <row r="104" spans="1:22" x14ac:dyDescent="0.25">
      <c r="A104" s="2">
        <v>45108</v>
      </c>
      <c r="B104" s="3">
        <v>-60141124401.829697</v>
      </c>
      <c r="C104" s="3">
        <v>-2200896390.0388699</v>
      </c>
      <c r="D104" s="3">
        <v>-21498173181.040699</v>
      </c>
      <c r="E104" s="3">
        <v>5138831393.2969999</v>
      </c>
      <c r="F104" s="3">
        <v>-8386855340.8477402</v>
      </c>
      <c r="G104" s="3">
        <v>-11622210169.673</v>
      </c>
      <c r="H104" s="3">
        <v>20734087275.049702</v>
      </c>
      <c r="I104" s="3">
        <v>-7846817256.1350498</v>
      </c>
      <c r="J104" s="3">
        <v>34333838879.8507</v>
      </c>
      <c r="K104" s="3">
        <v>789199859411.62695</v>
      </c>
      <c r="L104" s="3">
        <v>-642704591003.15295</v>
      </c>
      <c r="M104" s="3">
        <v>78408982888.785797</v>
      </c>
      <c r="N104" s="3">
        <v>-134569261683.58501</v>
      </c>
      <c r="O104" s="3">
        <v>76934894761.715103</v>
      </c>
      <c r="P104" s="3">
        <v>-109383800626.08501</v>
      </c>
      <c r="Q104" s="3">
        <v>7204661763.6360598</v>
      </c>
      <c r="R104" s="3">
        <v>-5060858282.5430803</v>
      </c>
      <c r="S104" s="3">
        <v>60029887230.398697</v>
      </c>
      <c r="T104" s="3">
        <v>-55615662094.341499</v>
      </c>
      <c r="U104" s="6">
        <f t="shared" si="2"/>
        <v>-8.3160400390625E-4</v>
      </c>
      <c r="V104" s="6">
        <f t="shared" si="3"/>
        <v>4126342902.9738159</v>
      </c>
    </row>
    <row r="105" spans="1:22" x14ac:dyDescent="0.25">
      <c r="A105" s="2">
        <v>45200</v>
      </c>
      <c r="B105" s="3">
        <v>-53174500583.039299</v>
      </c>
      <c r="C105" s="3">
        <v>8853380550.775631</v>
      </c>
      <c r="D105" s="3">
        <v>-12716089563.8762</v>
      </c>
      <c r="E105" s="3">
        <v>4140885223.6838799</v>
      </c>
      <c r="F105" s="3">
        <v>-15740816448.500601</v>
      </c>
      <c r="G105" s="3">
        <v>57543899571.939796</v>
      </c>
      <c r="H105" s="3">
        <v>-15469630996.033701</v>
      </c>
      <c r="I105" s="3">
        <v>-6366533613.4381399</v>
      </c>
      <c r="J105" s="3">
        <v>-16081663330.138599</v>
      </c>
      <c r="K105" s="3">
        <v>816517179726.64697</v>
      </c>
      <c r="L105" s="3">
        <v>-680445242834.26099</v>
      </c>
      <c r="M105" s="3">
        <v>82795733502.211197</v>
      </c>
      <c r="N105" s="3">
        <v>-143424846353.181</v>
      </c>
      <c r="O105" s="3">
        <v>68354283315.747902</v>
      </c>
      <c r="P105" s="3">
        <v>-103425199122.597</v>
      </c>
      <c r="Q105" s="3">
        <v>9943803312.3432007</v>
      </c>
      <c r="R105" s="3">
        <v>-5303573140.8751097</v>
      </c>
      <c r="S105" s="3">
        <v>45012138406.035698</v>
      </c>
      <c r="T105" s="3">
        <v>-49744920606.2173</v>
      </c>
      <c r="U105" s="6">
        <f t="shared" si="2"/>
        <v>-5.4168701171875E-4</v>
      </c>
      <c r="V105" s="6">
        <f t="shared" si="3"/>
        <v>733851417.59005737</v>
      </c>
    </row>
    <row r="106" spans="1:22" x14ac:dyDescent="0.25">
      <c r="A106" s="2">
        <v>45292</v>
      </c>
      <c r="B106" s="3">
        <v>-38804918745.474602</v>
      </c>
      <c r="C106" s="3">
        <v>9722754839.7649498</v>
      </c>
      <c r="D106" s="3">
        <v>-25167511757.507301</v>
      </c>
      <c r="E106" s="3">
        <v>-25281456264.935001</v>
      </c>
      <c r="F106" s="3">
        <v>-2417658666.1033301</v>
      </c>
      <c r="G106" s="3">
        <v>38032011663.283401</v>
      </c>
      <c r="H106" s="3">
        <v>-7300150211.73983</v>
      </c>
      <c r="I106" s="3">
        <v>15749312349.752899</v>
      </c>
      <c r="J106" s="3">
        <v>-32902229387.8078</v>
      </c>
      <c r="K106" s="3">
        <v>798495893029.26501</v>
      </c>
      <c r="L106" s="3">
        <v>-650225520103.95996</v>
      </c>
      <c r="M106" s="3">
        <v>91517552688.567093</v>
      </c>
      <c r="N106" s="3">
        <v>-152210495561.82401</v>
      </c>
      <c r="O106" s="3">
        <v>55985525900.115402</v>
      </c>
      <c r="P106" s="3">
        <v>-84146667220.059296</v>
      </c>
      <c r="Q106" s="3">
        <v>9662909716.47616</v>
      </c>
      <c r="R106" s="3">
        <v>-5904819642.7653799</v>
      </c>
      <c r="S106" s="3">
        <v>63174378805.815002</v>
      </c>
      <c r="T106" s="3">
        <v>-67252142847.652199</v>
      </c>
      <c r="U106" s="6">
        <f t="shared" si="2"/>
        <v>0</v>
      </c>
      <c r="V106" s="6">
        <f t="shared" si="3"/>
        <v>-1117703333.1144104</v>
      </c>
    </row>
    <row r="107" spans="1:22" x14ac:dyDescent="0.25">
      <c r="A107" s="2">
        <v>45383</v>
      </c>
      <c r="B107" s="3">
        <v>-71792544056.366394</v>
      </c>
      <c r="C107" s="3">
        <v>-10612950507.6117</v>
      </c>
      <c r="D107" s="3">
        <v>-37446115349.665703</v>
      </c>
      <c r="E107" s="3">
        <v>-7979373543.09587</v>
      </c>
      <c r="F107" s="3">
        <v>389340058.50164098</v>
      </c>
      <c r="G107" s="3">
        <v>34902003826.979897</v>
      </c>
      <c r="H107" s="3">
        <v>1876465660.90381</v>
      </c>
      <c r="I107" s="3">
        <v>-6350440452.6197205</v>
      </c>
      <c r="J107" s="3">
        <v>49678233838.095703</v>
      </c>
      <c r="K107" s="3">
        <v>828348046800.31104</v>
      </c>
      <c r="L107" s="3">
        <v>-663509814466.36597</v>
      </c>
      <c r="M107" s="3">
        <v>89308809697.385803</v>
      </c>
      <c r="N107" s="3">
        <v>-151633823432.55099</v>
      </c>
      <c r="O107" s="3">
        <v>80530229436.571594</v>
      </c>
      <c r="P107" s="3">
        <v>-124482720549.069</v>
      </c>
      <c r="Q107" s="3">
        <v>8448271964.1345901</v>
      </c>
      <c r="R107" s="3">
        <v>-5551486940.1764297</v>
      </c>
      <c r="S107" s="3">
        <v>61457512510.2407</v>
      </c>
      <c r="T107" s="3">
        <v>-52995488255.488998</v>
      </c>
      <c r="U107" s="6">
        <f t="shared" si="2"/>
        <v>-6.866455078125E-5</v>
      </c>
      <c r="V107" s="6">
        <f t="shared" si="3"/>
        <v>5660107730.610672</v>
      </c>
    </row>
    <row r="108" spans="1:22" x14ac:dyDescent="0.25">
      <c r="A108" s="2">
        <v>45474</v>
      </c>
      <c r="B108" s="3">
        <v>-33918825537.209702</v>
      </c>
      <c r="C108" s="3">
        <v>-2975127819.3288698</v>
      </c>
      <c r="D108" s="3">
        <v>-26662506874.360699</v>
      </c>
      <c r="E108" s="3">
        <v>-12499519940.173</v>
      </c>
      <c r="F108" s="3">
        <v>9977337895.7822609</v>
      </c>
      <c r="G108" s="3">
        <v>16913282346.566999</v>
      </c>
      <c r="H108" s="3">
        <v>-57925325431.450302</v>
      </c>
      <c r="I108" s="3">
        <v>-44548469254.945099</v>
      </c>
      <c r="J108" s="3">
        <v>18716278879.8507</v>
      </c>
      <c r="K108" s="3">
        <v>872393200198.61694</v>
      </c>
      <c r="L108" s="3">
        <v>-652259195085.72302</v>
      </c>
      <c r="M108" s="3">
        <v>98729165221.465805</v>
      </c>
      <c r="N108" s="3">
        <v>-154366065963.435</v>
      </c>
      <c r="O108" s="3">
        <v>89567898066.155106</v>
      </c>
      <c r="P108" s="3">
        <v>-109012865360.61501</v>
      </c>
      <c r="Q108" s="3">
        <v>9703667395.2760601</v>
      </c>
      <c r="R108" s="3">
        <v>-5779785413.9630804</v>
      </c>
      <c r="S108" s="3">
        <v>148976019057.77899</v>
      </c>
      <c r="T108" s="3">
        <v>-131535521444.661</v>
      </c>
      <c r="U108" s="6">
        <f t="shared" si="2"/>
        <v>-1.15966796875E-3</v>
      </c>
      <c r="V108" s="6">
        <f t="shared" si="3"/>
        <v>-1387354290.6067047</v>
      </c>
    </row>
    <row r="109" spans="1:22" x14ac:dyDescent="0.25">
      <c r="A109" s="2">
        <v>45566</v>
      </c>
      <c r="B109" s="3">
        <v>-27727426785.199299</v>
      </c>
      <c r="C109" s="3">
        <v>22421464660.015598</v>
      </c>
      <c r="D109" s="3">
        <v>-35375204031.606201</v>
      </c>
      <c r="E109" s="3">
        <v>-43805383193.436096</v>
      </c>
      <c r="F109" s="3">
        <v>-28185708128.690601</v>
      </c>
      <c r="G109" s="3">
        <v>-43031610988.990196</v>
      </c>
      <c r="H109" s="3">
        <v>-31183758156.043701</v>
      </c>
      <c r="I109" s="3">
        <v>-20087759851.688099</v>
      </c>
      <c r="J109" s="3">
        <v>26796416669.861401</v>
      </c>
      <c r="K109" s="3">
        <v>909753696656.99695</v>
      </c>
      <c r="L109" s="3">
        <v>-675020108572.771</v>
      </c>
      <c r="M109" s="3">
        <v>104404352975.47099</v>
      </c>
      <c r="N109" s="3">
        <v>-154767675837.76099</v>
      </c>
      <c r="O109" s="3">
        <v>83170236658.537903</v>
      </c>
      <c r="P109" s="3">
        <v>-121640566387.297</v>
      </c>
      <c r="Q109" s="3">
        <v>10124664016.453199</v>
      </c>
      <c r="R109" s="3">
        <v>-5713295167.1651096</v>
      </c>
      <c r="S109" s="3">
        <v>150311304342.466</v>
      </c>
      <c r="T109" s="3">
        <v>-182126351006.68701</v>
      </c>
      <c r="U109" s="6">
        <f t="shared" si="2"/>
        <v>-1.03759765625E-3</v>
      </c>
      <c r="V109" s="6">
        <f t="shared" si="3"/>
        <v>1947381200.90979</v>
      </c>
    </row>
    <row r="110" spans="1:22" x14ac:dyDescent="0.25">
      <c r="A110" s="2">
        <v>45658</v>
      </c>
      <c r="B110" s="3">
        <v>-49467823769.604599</v>
      </c>
      <c r="C110" s="3">
        <v>13148067385.195</v>
      </c>
      <c r="D110" s="3">
        <v>-58675305579.487297</v>
      </c>
      <c r="E110" s="3">
        <v>-28131848237.955002</v>
      </c>
      <c r="F110" s="3">
        <v>6223461318.6266699</v>
      </c>
      <c r="G110" s="3">
        <v>26158518653.913399</v>
      </c>
      <c r="H110" s="3">
        <v>-83161458703.739807</v>
      </c>
      <c r="I110" s="3">
        <v>-4968878269.2170897</v>
      </c>
      <c r="J110" s="3">
        <v>41625780612.1922</v>
      </c>
      <c r="K110" s="3">
        <v>869464755071.82495</v>
      </c>
      <c r="L110" s="3">
        <v>-608733638651.58997</v>
      </c>
      <c r="M110" s="3">
        <v>101716653575.007</v>
      </c>
      <c r="N110" s="3">
        <v>-160438921691.26401</v>
      </c>
      <c r="O110" s="3">
        <v>70918873418.945404</v>
      </c>
      <c r="P110" s="3">
        <v>-94515239864.839294</v>
      </c>
      <c r="Q110" s="3">
        <v>9032124386.8761597</v>
      </c>
      <c r="R110" s="3">
        <v>-6069289936.5153799</v>
      </c>
      <c r="S110" s="3">
        <v>181375316308.44501</v>
      </c>
      <c r="T110" s="3">
        <v>-144793222389.302</v>
      </c>
      <c r="U110" s="6">
        <f t="shared" si="2"/>
        <v>0</v>
      </c>
      <c r="V110" s="6">
        <f t="shared" si="3"/>
        <v>7543735799.2254639</v>
      </c>
    </row>
    <row r="111" spans="1:22" x14ac:dyDescent="0.25">
      <c r="A111" s="2">
        <v>45748</v>
      </c>
      <c r="B111" s="3">
        <v>-31062237051.1064</v>
      </c>
      <c r="C111" s="3">
        <v>21720269570.868301</v>
      </c>
      <c r="D111" s="3">
        <v>-53567135646.7957</v>
      </c>
      <c r="E111" s="3">
        <v>-13321271057.5459</v>
      </c>
      <c r="F111" s="3">
        <v>22927155740.111599</v>
      </c>
      <c r="G111" s="3">
        <v>-16212997327.9501</v>
      </c>
      <c r="H111" s="3">
        <v>-66118674973.966202</v>
      </c>
      <c r="I111" s="3">
        <v>-12104170539.2997</v>
      </c>
      <c r="J111" s="3">
        <v>11341053838.095699</v>
      </c>
      <c r="K111" s="3">
        <v>875452275086.99097</v>
      </c>
      <c r="L111" s="3">
        <v>-654849199746.85596</v>
      </c>
      <c r="M111" s="3">
        <v>102612050170.76601</v>
      </c>
      <c r="N111" s="3">
        <v>-150315090053.30099</v>
      </c>
      <c r="O111" s="3">
        <v>84816203924.721603</v>
      </c>
      <c r="P111" s="3">
        <v>-127296994574.10899</v>
      </c>
      <c r="Q111" s="3">
        <v>10030132364.274599</v>
      </c>
      <c r="R111" s="3">
        <v>-5773968446.7064304</v>
      </c>
      <c r="S111" s="3">
        <v>134675408725.78101</v>
      </c>
      <c r="T111" s="3">
        <v>-144751776010.64899</v>
      </c>
      <c r="U111" s="6">
        <f t="shared" si="2"/>
        <v>-2.288818359375E-4</v>
      </c>
      <c r="V111" s="6">
        <f t="shared" si="3"/>
        <v>8353768563.0605774</v>
      </c>
    </row>
    <row r="112" spans="1:22" x14ac:dyDescent="0.25">
      <c r="A112" s="2">
        <v>45839</v>
      </c>
      <c r="B112" s="3">
        <v>-39585026819.929703</v>
      </c>
      <c r="C112" s="3">
        <v>14437548033.8011</v>
      </c>
      <c r="D112" s="3">
        <v>-63172306284.060699</v>
      </c>
      <c r="E112" s="3">
        <v>-48609508673.023003</v>
      </c>
      <c r="F112" s="3">
        <v>-13255491558.977699</v>
      </c>
      <c r="G112" s="3">
        <v>-67657987889.403</v>
      </c>
      <c r="H112" s="3">
        <v>-27362425394.880299</v>
      </c>
      <c r="I112" s="3">
        <v>11631580286.915001</v>
      </c>
      <c r="J112" s="3">
        <v>3043588879.8506799</v>
      </c>
      <c r="K112" s="3">
        <v>918364140999.01697</v>
      </c>
      <c r="L112" s="3">
        <v>-658484613639.67297</v>
      </c>
      <c r="M112" s="3">
        <v>110636054406.40601</v>
      </c>
      <c r="N112" s="3">
        <v>-157075432191.80499</v>
      </c>
      <c r="O112" s="3">
        <v>90289503192.245102</v>
      </c>
      <c r="P112" s="3">
        <v>-121508608411.345</v>
      </c>
      <c r="Q112" s="3">
        <v>13825992327.3461</v>
      </c>
      <c r="R112" s="3">
        <v>-5830019768.4330797</v>
      </c>
      <c r="S112" s="3">
        <v>190217016913.759</v>
      </c>
      <c r="T112" s="3">
        <v>-233699644718.01099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F79EE-3D81-E44E-83E9-3069449E7B58}">
  <dimension ref="A1:L44"/>
  <sheetViews>
    <sheetView topLeftCell="A33" workbookViewId="0">
      <selection sqref="A1:L44"/>
    </sheetView>
    <sheetView workbookViewId="1"/>
  </sheetViews>
  <sheetFormatPr defaultColWidth="11.42578125" defaultRowHeight="15" x14ac:dyDescent="0.25"/>
  <sheetData>
    <row r="1" spans="1:12" ht="90" x14ac:dyDescent="0.25">
      <c r="A1" s="1" t="s">
        <v>0</v>
      </c>
      <c r="B1" s="1" t="s">
        <v>9</v>
      </c>
      <c r="C1" s="1" t="s">
        <v>13</v>
      </c>
      <c r="D1" s="1" t="s">
        <v>10</v>
      </c>
      <c r="E1" s="1" t="s">
        <v>15</v>
      </c>
      <c r="F1" s="1" t="s">
        <v>304</v>
      </c>
      <c r="G1" s="1" t="s">
        <v>306</v>
      </c>
      <c r="H1" s="1" t="s">
        <v>303</v>
      </c>
      <c r="I1" s="1" t="s">
        <v>305</v>
      </c>
      <c r="J1" s="1" t="s">
        <v>11</v>
      </c>
      <c r="K1" s="1" t="s">
        <v>14</v>
      </c>
      <c r="L1" s="1" t="s">
        <v>12</v>
      </c>
    </row>
    <row r="2" spans="1:12" x14ac:dyDescent="0.25">
      <c r="A2" s="4">
        <v>42005</v>
      </c>
      <c r="B2" s="3">
        <f>+IIP!B43/GDP!$C94*100</f>
        <v>33424997221.77034</v>
      </c>
      <c r="C2" s="3">
        <f>+IIP!C43/GDP!$C94*100</f>
        <v>95583297544.159073</v>
      </c>
      <c r="D2" s="3">
        <f>+IIP!D43/GDP!$C94*100</f>
        <v>8935077335.8752346</v>
      </c>
      <c r="E2" s="3">
        <f>+IIP!E43/GDP!$C94*100</f>
        <v>33237900157.545464</v>
      </c>
      <c r="F2" s="3">
        <f>+IIP!F43/GDP!$C94*100</f>
        <v>5728271528.6302271</v>
      </c>
      <c r="G2" s="3">
        <f>+IIP!G43/GDP!$C94*100</f>
        <v>25102693367.920757</v>
      </c>
      <c r="H2" s="3">
        <f>+IIP!H43/GDP!$C94*100</f>
        <v>3206805807.2450304</v>
      </c>
      <c r="I2" s="3">
        <f>+IIP!I43/GDP!$C94*100</f>
        <v>8143294825.2989368</v>
      </c>
      <c r="J2" s="3">
        <f>+IIP!J43/GDP!$C94*100</f>
        <v>48276901218.506409</v>
      </c>
      <c r="K2" s="3">
        <f>+IIP!K43/GDP!$C94*100</f>
        <v>44847092870.989456</v>
      </c>
      <c r="L2" s="3">
        <f>+IIP!L43/GDP!$C94*100</f>
        <v>135867088913.39908</v>
      </c>
    </row>
    <row r="3" spans="1:12" x14ac:dyDescent="0.25">
      <c r="A3" s="4">
        <v>42095</v>
      </c>
      <c r="B3" s="3">
        <f>+IIP!B44/GDP!$C95*100</f>
        <v>33527769080.875404</v>
      </c>
      <c r="C3" s="3">
        <f>+IIP!C44/GDP!$C95*100</f>
        <v>96542861748.854324</v>
      </c>
      <c r="D3" s="3">
        <f>+IIP!D44/GDP!$C95*100</f>
        <v>9703229301.8697376</v>
      </c>
      <c r="E3" s="3">
        <f>+IIP!E44/GDP!$C95*100</f>
        <v>35624560277.390175</v>
      </c>
      <c r="F3" s="3">
        <f>+IIP!F44/GDP!$C95*100</f>
        <v>6268193790.9745388</v>
      </c>
      <c r="G3" s="3">
        <f>+IIP!G44/GDP!$C95*100</f>
        <v>27583283756.105911</v>
      </c>
      <c r="H3" s="3">
        <f>+IIP!H44/GDP!$C95*100</f>
        <v>3435035510.8951712</v>
      </c>
      <c r="I3" s="3">
        <f>+IIP!I44/GDP!$C95*100</f>
        <v>8048079207.6759071</v>
      </c>
      <c r="J3" s="3">
        <f>+IIP!J44/GDP!$C95*100</f>
        <v>48538961789.198837</v>
      </c>
      <c r="K3" s="3">
        <f>+IIP!K44/GDP!$C95*100</f>
        <v>42945070051.338867</v>
      </c>
      <c r="L3" s="3">
        <f>+IIP!L44/GDP!$C95*100</f>
        <v>132562272520.64841</v>
      </c>
    </row>
    <row r="4" spans="1:12" x14ac:dyDescent="0.25">
      <c r="A4" s="4">
        <v>42186</v>
      </c>
      <c r="B4" s="3">
        <f>+IIP!B45/GDP!$C96*100</f>
        <v>36480108699.829269</v>
      </c>
      <c r="C4" s="3">
        <f>+IIP!C45/GDP!$C96*100</f>
        <v>99292670879.059738</v>
      </c>
      <c r="D4" s="3">
        <f>+IIP!D45/GDP!$C96*100</f>
        <v>9630856567.5317059</v>
      </c>
      <c r="E4" s="3">
        <f>+IIP!E45/GDP!$C96*100</f>
        <v>30115538038.300991</v>
      </c>
      <c r="F4" s="3">
        <f>+IIP!F45/GDP!$C96*100</f>
        <v>6110669522.1915874</v>
      </c>
      <c r="G4" s="3">
        <f>+IIP!G45/GDP!$C96*100</f>
        <v>21822953695.240974</v>
      </c>
      <c r="H4" s="3">
        <f>+IIP!H45/GDP!$C96*100</f>
        <v>3520187045.3401079</v>
      </c>
      <c r="I4" s="3">
        <f>+IIP!I45/GDP!$C96*100</f>
        <v>8298650992.1436634</v>
      </c>
      <c r="J4" s="3">
        <f>+IIP!J45/GDP!$C96*100</f>
        <v>49008555577.925011</v>
      </c>
      <c r="K4" s="3">
        <f>+IIP!K45/GDP!$C96*100</f>
        <v>38663306793.997215</v>
      </c>
      <c r="L4" s="3">
        <f>+IIP!L45/GDP!$C96*100</f>
        <v>128335235330.76236</v>
      </c>
    </row>
    <row r="5" spans="1:12" x14ac:dyDescent="0.25">
      <c r="A5" s="4">
        <v>42278</v>
      </c>
      <c r="B5" s="3">
        <f>+IIP!B46/GDP!$C97*100</f>
        <v>40854701810.417381</v>
      </c>
      <c r="C5" s="3">
        <f>+IIP!C46/GDP!$C97*100</f>
        <v>94935195444.111282</v>
      </c>
      <c r="D5" s="3">
        <f>+IIP!D46/GDP!$C97*100</f>
        <v>9582381557.3334465</v>
      </c>
      <c r="E5" s="3">
        <f>+IIP!E46/GDP!$C97*100</f>
        <v>30045580890.176559</v>
      </c>
      <c r="F5" s="3">
        <f>+IIP!F46/GDP!$C97*100</f>
        <v>6060460821.7435646</v>
      </c>
      <c r="G5" s="3">
        <f>+IIP!G46/GDP!$C97*100</f>
        <v>22255394805.718376</v>
      </c>
      <c r="H5" s="3">
        <f>+IIP!H46/GDP!$C97*100</f>
        <v>3521920735.5898685</v>
      </c>
      <c r="I5" s="3">
        <f>+IIP!I46/GDP!$C97*100</f>
        <v>7769219889.5013418</v>
      </c>
      <c r="J5" s="3">
        <f>+IIP!J46/GDP!$C97*100</f>
        <v>48806571761.82795</v>
      </c>
      <c r="K5" s="3">
        <f>+IIP!K46/GDP!$C97*100</f>
        <v>34329587134.970016</v>
      </c>
      <c r="L5" s="3">
        <f>+IIP!L46/GDP!$C97*100</f>
        <v>119899005654.88829</v>
      </c>
    </row>
    <row r="6" spans="1:12" x14ac:dyDescent="0.25">
      <c r="A6" s="4">
        <v>42370</v>
      </c>
      <c r="B6" s="3">
        <f>+IIP!B47/GDP!$C98*100</f>
        <v>43347964160.237793</v>
      </c>
      <c r="C6" s="3">
        <f>+IIP!C47/GDP!$C98*100</f>
        <v>94957903754.015045</v>
      </c>
      <c r="D6" s="3">
        <f>+IIP!D47/GDP!$C98*100</f>
        <v>11019379586.268768</v>
      </c>
      <c r="E6" s="3">
        <f>+IIP!E47/GDP!$C98*100</f>
        <v>29795636284.27927</v>
      </c>
      <c r="F6" s="3">
        <f>+IIP!F47/GDP!$C98*100</f>
        <v>6487897734.950079</v>
      </c>
      <c r="G6" s="3">
        <f>+IIP!G47/GDP!$C98*100</f>
        <v>22241323630.650803</v>
      </c>
      <c r="H6" s="3">
        <f>+IIP!H47/GDP!$C98*100</f>
        <v>4531481851.3186913</v>
      </c>
      <c r="I6" s="3">
        <f>+IIP!I47/GDP!$C98*100</f>
        <v>7562341910.3042927</v>
      </c>
      <c r="J6" s="3">
        <f>+IIP!J47/GDP!$C98*100</f>
        <v>50340657224.253349</v>
      </c>
      <c r="K6" s="3">
        <f>+IIP!K47/GDP!$C98*100</f>
        <v>33135049853.968884</v>
      </c>
      <c r="L6" s="3">
        <f>+IIP!L47/GDP!$C98*100</f>
        <v>117720873183.06871</v>
      </c>
    </row>
    <row r="7" spans="1:12" x14ac:dyDescent="0.25">
      <c r="A7" s="4">
        <v>42461</v>
      </c>
      <c r="B7" s="3">
        <f>+IIP!B48/GDP!$C99*100</f>
        <v>44798867668.535767</v>
      </c>
      <c r="C7" s="3">
        <f>+IIP!C48/GDP!$C99*100</f>
        <v>94720328891.561096</v>
      </c>
      <c r="D7" s="3">
        <f>+IIP!D48/GDP!$C99*100</f>
        <v>10993995779.082628</v>
      </c>
      <c r="E7" s="3">
        <f>+IIP!E48/GDP!$C99*100</f>
        <v>27038069194.859512</v>
      </c>
      <c r="F7" s="3">
        <f>+IIP!F48/GDP!$C99*100</f>
        <v>6460082166.7377396</v>
      </c>
      <c r="G7" s="3">
        <f>+IIP!G48/GDP!$C99*100</f>
        <v>19336405608.798401</v>
      </c>
      <c r="H7" s="3">
        <f>+IIP!H48/GDP!$C99*100</f>
        <v>4533913612.3448553</v>
      </c>
      <c r="I7" s="3">
        <f>+IIP!I48/GDP!$C99*100</f>
        <v>7708414873.9065428</v>
      </c>
      <c r="J7" s="3">
        <f>+IIP!J48/GDP!$C99*100</f>
        <v>50788897268.822617</v>
      </c>
      <c r="K7" s="3">
        <f>+IIP!K48/GDP!$C99*100</f>
        <v>32538490476.477795</v>
      </c>
      <c r="L7" s="3">
        <f>+IIP!L48/GDP!$C99*100</f>
        <v>115258143424.89284</v>
      </c>
    </row>
    <row r="8" spans="1:12" x14ac:dyDescent="0.25">
      <c r="A8" s="4">
        <v>42552</v>
      </c>
      <c r="B8" s="3">
        <f>+IIP!B49/GDP!$C100*100</f>
        <v>48693362858.335823</v>
      </c>
      <c r="C8" s="3">
        <f>+IIP!C49/GDP!$C100*100</f>
        <v>96309193996.533813</v>
      </c>
      <c r="D8" s="3">
        <f>+IIP!D49/GDP!$C100*100</f>
        <v>12684317257.310858</v>
      </c>
      <c r="E8" s="3">
        <f>+IIP!E49/GDP!$C100*100</f>
        <v>30481830572.73711</v>
      </c>
      <c r="F8" s="3">
        <f>+IIP!F49/GDP!$C100*100</f>
        <v>7747674918.9389925</v>
      </c>
      <c r="G8" s="3">
        <f>+IIP!G49/GDP!$C100*100</f>
        <v>22665099761.07436</v>
      </c>
      <c r="H8" s="3">
        <f>+IIP!H49/GDP!$C100*100</f>
        <v>4936642338.3718653</v>
      </c>
      <c r="I8" s="3">
        <f>+IIP!I49/GDP!$C100*100</f>
        <v>7822691071.4575377</v>
      </c>
      <c r="J8" s="3">
        <f>+IIP!J49/GDP!$C100*100</f>
        <v>54556511185.308495</v>
      </c>
      <c r="K8" s="3">
        <f>+IIP!K49/GDP!$C100*100</f>
        <v>34168812551.086651</v>
      </c>
      <c r="L8" s="3">
        <f>+IIP!L49/GDP!$C100*100</f>
        <v>114757634339.31136</v>
      </c>
    </row>
    <row r="9" spans="1:12" x14ac:dyDescent="0.25">
      <c r="A9" s="4">
        <v>42644</v>
      </c>
      <c r="B9" s="3">
        <f>+IIP!B50/GDP!$C101*100</f>
        <v>49068008075.414017</v>
      </c>
      <c r="C9" s="3">
        <f>+IIP!C50/GDP!$C101*100</f>
        <v>94519781194.436234</v>
      </c>
      <c r="D9" s="3">
        <f>+IIP!D50/GDP!$C101*100</f>
        <v>12932664241.343666</v>
      </c>
      <c r="E9" s="3">
        <f>+IIP!E50/GDP!$C101*100</f>
        <v>28923961291.554504</v>
      </c>
      <c r="F9" s="3">
        <f>+IIP!F50/GDP!$C101*100</f>
        <v>7685869743.9667282</v>
      </c>
      <c r="G9" s="3">
        <f>+IIP!G50/GDP!$C101*100</f>
        <v>20933344971.233524</v>
      </c>
      <c r="H9" s="3">
        <f>+IIP!H50/GDP!$C101*100</f>
        <v>5246794497.3769388</v>
      </c>
      <c r="I9" s="3">
        <f>+IIP!I50/GDP!$C101*100</f>
        <v>7970191498.3826237</v>
      </c>
      <c r="J9" s="3">
        <f>+IIP!J50/GDP!$C101*100</f>
        <v>57614539375.088486</v>
      </c>
      <c r="K9" s="3">
        <f>+IIP!K50/GDP!$C101*100</f>
        <v>34140354448.112534</v>
      </c>
      <c r="L9" s="3">
        <f>+IIP!L50/GDP!$C101*100</f>
        <v>106129980749.21661</v>
      </c>
    </row>
    <row r="10" spans="1:12" x14ac:dyDescent="0.25">
      <c r="A10" s="4">
        <v>42736</v>
      </c>
      <c r="B10" s="3">
        <f>+IIP!B51/GDP!$C102*100</f>
        <v>47324357361.125381</v>
      </c>
      <c r="C10" s="3">
        <f>+IIP!C51/GDP!$C102*100</f>
        <v>92992630885.500443</v>
      </c>
      <c r="D10" s="3">
        <f>+IIP!D51/GDP!$C102*100</f>
        <v>13063890416.046852</v>
      </c>
      <c r="E10" s="3">
        <f>+IIP!E51/GDP!$C102*100</f>
        <v>29765802925.98056</v>
      </c>
      <c r="F10" s="3">
        <f>+IIP!F51/GDP!$C102*100</f>
        <v>7971477619.0560894</v>
      </c>
      <c r="G10" s="3">
        <f>+IIP!G51/GDP!$C102*100</f>
        <v>21875016802.953571</v>
      </c>
      <c r="H10" s="3">
        <f>+IIP!H51/GDP!$C102*100</f>
        <v>5092412796.990797</v>
      </c>
      <c r="I10" s="3">
        <f>+IIP!I51/GDP!$C102*100</f>
        <v>7898363256.1913071</v>
      </c>
      <c r="J10" s="3">
        <f>+IIP!J51/GDP!$C102*100</f>
        <v>56728711709.159615</v>
      </c>
      <c r="K10" s="3">
        <f>+IIP!K51/GDP!$C102*100</f>
        <v>34699086312.678825</v>
      </c>
      <c r="L10" s="3">
        <f>+IIP!L51/GDP!$C102*100</f>
        <v>104246112562.12656</v>
      </c>
    </row>
    <row r="11" spans="1:12" x14ac:dyDescent="0.25">
      <c r="A11" s="4">
        <v>42826</v>
      </c>
      <c r="B11" s="3">
        <f>+IIP!B52/GDP!$C103*100</f>
        <v>47226817296.225754</v>
      </c>
      <c r="C11" s="3">
        <f>+IIP!C52/GDP!$C103*100</f>
        <v>92039589306.031662</v>
      </c>
      <c r="D11" s="3">
        <f>+IIP!D52/GDP!$C103*100</f>
        <v>13750955519.681581</v>
      </c>
      <c r="E11" s="3">
        <f>+IIP!E52/GDP!$C103*100</f>
        <v>30862922744.543606</v>
      </c>
      <c r="F11" s="3">
        <f>+IIP!F52/GDP!$C103*100</f>
        <v>8061185878.9128599</v>
      </c>
      <c r="G11" s="3">
        <f>+IIP!G52/GDP!$C103*100</f>
        <v>22436031492.102619</v>
      </c>
      <c r="H11" s="3">
        <f>+IIP!H52/GDP!$C103*100</f>
        <v>5689769640.7686901</v>
      </c>
      <c r="I11" s="3">
        <f>+IIP!I52/GDP!$C103*100</f>
        <v>8433266733.6927099</v>
      </c>
      <c r="J11" s="3">
        <f>+IIP!J52/GDP!$C103*100</f>
        <v>56966948758.496513</v>
      </c>
      <c r="K11" s="3">
        <f>+IIP!K52/GDP!$C103*100</f>
        <v>36488481599.733788</v>
      </c>
      <c r="L11" s="3">
        <f>+IIP!L52/GDP!$C103*100</f>
        <v>103818140862.05463</v>
      </c>
    </row>
    <row r="12" spans="1:12" x14ac:dyDescent="0.25">
      <c r="A12" s="4">
        <v>42917</v>
      </c>
      <c r="B12" s="3">
        <f>+IIP!B53/GDP!$C104*100</f>
        <v>46981856244.933228</v>
      </c>
      <c r="C12" s="3">
        <f>+IIP!C53/GDP!$C104*100</f>
        <v>89066392282.313629</v>
      </c>
      <c r="D12" s="3">
        <f>+IIP!D53/GDP!$C104*100</f>
        <v>14686041542.939577</v>
      </c>
      <c r="E12" s="3">
        <f>+IIP!E53/GDP!$C104*100</f>
        <v>33728842816.311317</v>
      </c>
      <c r="F12" s="3">
        <f>+IIP!F53/GDP!$C104*100</f>
        <v>8928163517.0879822</v>
      </c>
      <c r="G12" s="3">
        <f>+IIP!G53/GDP!$C104*100</f>
        <v>24107560313.349716</v>
      </c>
      <c r="H12" s="3">
        <f>+IIP!H53/GDP!$C104*100</f>
        <v>5757878025.8515949</v>
      </c>
      <c r="I12" s="3">
        <f>+IIP!I53/GDP!$C104*100</f>
        <v>9626632915.7348328</v>
      </c>
      <c r="J12" s="3">
        <f>+IIP!J53/GDP!$C104*100</f>
        <v>54670275295.413162</v>
      </c>
      <c r="K12" s="3">
        <f>+IIP!K53/GDP!$C104*100</f>
        <v>36004532222.769257</v>
      </c>
      <c r="L12" s="3">
        <f>+IIP!L53/GDP!$C104*100</f>
        <v>101159966722.78569</v>
      </c>
    </row>
    <row r="13" spans="1:12" x14ac:dyDescent="0.25">
      <c r="A13" s="4">
        <v>43009</v>
      </c>
      <c r="B13" s="3">
        <f>+IIP!B54/GDP!$C105*100</f>
        <v>55499693522.618851</v>
      </c>
      <c r="C13" s="3">
        <f>+IIP!C54/GDP!$C105*100</f>
        <v>81522651957.610519</v>
      </c>
      <c r="D13" s="3">
        <f>+IIP!D54/GDP!$C105*100</f>
        <v>15103412841.362038</v>
      </c>
      <c r="E13" s="3">
        <f>+IIP!E54/GDP!$C105*100</f>
        <v>35157080856.277718</v>
      </c>
      <c r="F13" s="3">
        <f>+IIP!F54/GDP!$C105*100</f>
        <v>9228869428.4827385</v>
      </c>
      <c r="G13" s="3">
        <f>+IIP!G54/GDP!$C105*100</f>
        <v>25005595978.128792</v>
      </c>
      <c r="H13" s="3">
        <f>+IIP!H54/GDP!$C105*100</f>
        <v>5874543412.8793001</v>
      </c>
      <c r="I13" s="3">
        <f>+IIP!I54/GDP!$C105*100</f>
        <v>10133676268.897551</v>
      </c>
      <c r="J13" s="3">
        <f>+IIP!J54/GDP!$C105*100</f>
        <v>47995754897.637512</v>
      </c>
      <c r="K13" s="3">
        <f>+IIP!K54/GDP!$C105*100</f>
        <v>36868030311.038895</v>
      </c>
      <c r="L13" s="3">
        <f>+IIP!L54/GDP!$C105*100</f>
        <v>96703264716.005997</v>
      </c>
    </row>
    <row r="14" spans="1:12" x14ac:dyDescent="0.25">
      <c r="A14" s="4">
        <v>43101</v>
      </c>
      <c r="B14" s="3">
        <f>+IIP!B55/GDP!$C106*100</f>
        <v>52079561443.749809</v>
      </c>
      <c r="C14" s="3">
        <f>+IIP!C55/GDP!$C106*100</f>
        <v>80819782800.631836</v>
      </c>
      <c r="D14" s="3">
        <f>+IIP!D55/GDP!$C106*100</f>
        <v>14588387542.503626</v>
      </c>
      <c r="E14" s="3">
        <f>+IIP!E55/GDP!$C106*100</f>
        <v>34218172381.027836</v>
      </c>
      <c r="F14" s="3">
        <f>+IIP!F55/GDP!$C106*100</f>
        <v>9062279088.0579414</v>
      </c>
      <c r="G14" s="3">
        <f>+IIP!G55/GDP!$C106*100</f>
        <v>23672417005.151566</v>
      </c>
      <c r="H14" s="3">
        <f>+IIP!H55/GDP!$C106*100</f>
        <v>5526108454.445714</v>
      </c>
      <c r="I14" s="3">
        <f>+IIP!I55/GDP!$C106*100</f>
        <v>10552052183.264183</v>
      </c>
      <c r="J14" s="3">
        <f>+IIP!J55/GDP!$C106*100</f>
        <v>45788850573.972054</v>
      </c>
      <c r="K14" s="3">
        <f>+IIP!K55/GDP!$C106*100</f>
        <v>36343835633.56131</v>
      </c>
      <c r="L14" s="3">
        <f>+IIP!L55/GDP!$C106*100</f>
        <v>90493202321.085938</v>
      </c>
    </row>
    <row r="15" spans="1:12" x14ac:dyDescent="0.25">
      <c r="A15" s="4">
        <v>43191</v>
      </c>
      <c r="B15" s="3">
        <f>+IIP!B56/GDP!$C107*100</f>
        <v>52315112009.74839</v>
      </c>
      <c r="C15" s="3">
        <f>+IIP!C56/GDP!$C107*100</f>
        <v>77438630153.906525</v>
      </c>
      <c r="D15" s="3">
        <f>+IIP!D56/GDP!$C107*100</f>
        <v>14422929623.818722</v>
      </c>
      <c r="E15" s="3">
        <f>+IIP!E56/GDP!$C107*100</f>
        <v>32863415993.483925</v>
      </c>
      <c r="F15" s="3">
        <f>+IIP!F56/GDP!$C107*100</f>
        <v>8636145234.1492023</v>
      </c>
      <c r="G15" s="3">
        <f>+IIP!G56/GDP!$C107*100</f>
        <v>21718393421.9856</v>
      </c>
      <c r="H15" s="3">
        <f>+IIP!H56/GDP!$C107*100</f>
        <v>5786784389.6694946</v>
      </c>
      <c r="I15" s="3">
        <f>+IIP!I56/GDP!$C107*100</f>
        <v>11150358360.55727</v>
      </c>
      <c r="J15" s="3">
        <f>+IIP!J56/GDP!$C107*100</f>
        <v>45023790864.857811</v>
      </c>
      <c r="K15" s="3">
        <f>+IIP!K56/GDP!$C107*100</f>
        <v>34915122970.69059</v>
      </c>
      <c r="L15" s="3">
        <f>+IIP!L56/GDP!$C107*100</f>
        <v>88421824654.032181</v>
      </c>
    </row>
    <row r="16" spans="1:12" x14ac:dyDescent="0.25">
      <c r="A16" s="4">
        <v>43282</v>
      </c>
      <c r="B16" s="3">
        <f>+IIP!B57/GDP!$C108*100</f>
        <v>56753077721.217087</v>
      </c>
      <c r="C16" s="3">
        <f>+IIP!C57/GDP!$C108*100</f>
        <v>79835827210.651993</v>
      </c>
      <c r="D16" s="3">
        <f>+IIP!D57/GDP!$C108*100</f>
        <v>15804904172.686789</v>
      </c>
      <c r="E16" s="3">
        <f>+IIP!E57/GDP!$C108*100</f>
        <v>35757083558.257118</v>
      </c>
      <c r="F16" s="3">
        <f>+IIP!F57/GDP!$C108*100</f>
        <v>9357087731.6577129</v>
      </c>
      <c r="G16" s="3">
        <f>+IIP!G57/GDP!$C108*100</f>
        <v>23602908651.195473</v>
      </c>
      <c r="H16" s="3">
        <f>+IIP!H57/GDP!$C108*100</f>
        <v>6447816441.0290747</v>
      </c>
      <c r="I16" s="3">
        <f>+IIP!I57/GDP!$C108*100</f>
        <v>12159125861.344572</v>
      </c>
      <c r="J16" s="3">
        <f>+IIP!J57/GDP!$C108*100</f>
        <v>49045633791.962685</v>
      </c>
      <c r="K16" s="3">
        <f>+IIP!K57/GDP!$C108*100</f>
        <v>38144907346.84922</v>
      </c>
      <c r="L16" s="3">
        <f>+IIP!L57/GDP!$C108*100</f>
        <v>92820495219.493713</v>
      </c>
    </row>
    <row r="17" spans="1:12" x14ac:dyDescent="0.25">
      <c r="A17" s="4">
        <v>43374</v>
      </c>
      <c r="B17" s="3">
        <f>+IIP!B58/GDP!$C109*100</f>
        <v>57541597147.313599</v>
      </c>
      <c r="C17" s="3">
        <f>+IIP!C58/GDP!$C109*100</f>
        <v>80813872468.899521</v>
      </c>
      <c r="D17" s="3">
        <f>+IIP!D58/GDP!$C109*100</f>
        <v>14642047273.103466</v>
      </c>
      <c r="E17" s="3">
        <f>+IIP!E58/GDP!$C109*100</f>
        <v>33165307037.608646</v>
      </c>
      <c r="F17" s="3">
        <f>+IIP!F58/GDP!$C109*100</f>
        <v>8073756508.9425278</v>
      </c>
      <c r="G17" s="3">
        <f>+IIP!G58/GDP!$C109*100</f>
        <v>21298350254.917999</v>
      </c>
      <c r="H17" s="3">
        <f>+IIP!H58/GDP!$C109*100</f>
        <v>6568290764.1609383</v>
      </c>
      <c r="I17" s="3">
        <f>+IIP!I58/GDP!$C109*100</f>
        <v>11849941901.882257</v>
      </c>
      <c r="J17" s="3">
        <f>+IIP!J58/GDP!$C109*100</f>
        <v>50037266582.544937</v>
      </c>
      <c r="K17" s="3">
        <f>+IIP!K58/GDP!$C109*100</f>
        <v>38389877181.636009</v>
      </c>
      <c r="L17" s="3">
        <f>+IIP!L58/GDP!$C109*100</f>
        <v>90434728639.908295</v>
      </c>
    </row>
    <row r="18" spans="1:12" x14ac:dyDescent="0.25">
      <c r="A18" s="4">
        <v>43466</v>
      </c>
      <c r="B18" s="3">
        <f>+IIP!B59/GDP!$C110*100</f>
        <v>56161411510.454666</v>
      </c>
      <c r="C18" s="3">
        <f>+IIP!C59/GDP!$C110*100</f>
        <v>80571570849.582428</v>
      </c>
      <c r="D18" s="3">
        <f>+IIP!D59/GDP!$C110*100</f>
        <v>15210202645.13349</v>
      </c>
      <c r="E18" s="3">
        <f>+IIP!E59/GDP!$C110*100</f>
        <v>36777800028.839897</v>
      </c>
      <c r="F18" s="3">
        <f>+IIP!F59/GDP!$C110*100</f>
        <v>8346549274.7332468</v>
      </c>
      <c r="G18" s="3">
        <f>+IIP!G59/GDP!$C110*100</f>
        <v>24957239332.685158</v>
      </c>
      <c r="H18" s="3">
        <f>+IIP!H59/GDP!$C110*100</f>
        <v>6863653370.4002724</v>
      </c>
      <c r="I18" s="3">
        <f>+IIP!I59/GDP!$C110*100</f>
        <v>11826768762.440685</v>
      </c>
      <c r="J18" s="3">
        <f>+IIP!J59/GDP!$C110*100</f>
        <v>47065062302.112457</v>
      </c>
      <c r="K18" s="3">
        <f>+IIP!K59/GDP!$C110*100</f>
        <v>36194254242.472061</v>
      </c>
      <c r="L18" s="3">
        <f>+IIP!L59/GDP!$C110*100</f>
        <v>87994045520.162552</v>
      </c>
    </row>
    <row r="19" spans="1:12" x14ac:dyDescent="0.25">
      <c r="A19" s="4">
        <v>43556</v>
      </c>
      <c r="B19" s="3">
        <f>+IIP!B60/GDP!$C111*100</f>
        <v>56464282089.416801</v>
      </c>
      <c r="C19" s="3">
        <f>+IIP!C60/GDP!$C111*100</f>
        <v>79540765798.622482</v>
      </c>
      <c r="D19" s="3">
        <f>+IIP!D60/GDP!$C111*100</f>
        <v>15369252651.710552</v>
      </c>
      <c r="E19" s="3">
        <f>+IIP!E60/GDP!$C111*100</f>
        <v>36723507037.5056</v>
      </c>
      <c r="F19" s="3">
        <f>+IIP!F60/GDP!$C111*100</f>
        <v>8390351350.3291864</v>
      </c>
      <c r="G19" s="3">
        <f>+IIP!G60/GDP!$C111*100</f>
        <v>24106719129.966122</v>
      </c>
      <c r="H19" s="3">
        <f>+IIP!H60/GDP!$C111*100</f>
        <v>6978901301.3813391</v>
      </c>
      <c r="I19" s="3">
        <f>+IIP!I60/GDP!$C111*100</f>
        <v>12622064170.055843</v>
      </c>
      <c r="J19" s="3">
        <f>+IIP!J60/GDP!$C111*100</f>
        <v>46472209612.812958</v>
      </c>
      <c r="K19" s="3">
        <f>+IIP!K60/GDP!$C111*100</f>
        <v>35483178881.089676</v>
      </c>
      <c r="L19" s="3">
        <f>+IIP!L60/GDP!$C111*100</f>
        <v>87955503510.775116</v>
      </c>
    </row>
    <row r="20" spans="1:12" x14ac:dyDescent="0.25">
      <c r="A20" s="4">
        <v>43647</v>
      </c>
      <c r="B20" s="3">
        <f>+IIP!B61/GDP!$C112*100</f>
        <v>59449107212.16748</v>
      </c>
      <c r="C20" s="3">
        <f>+IIP!C61/GDP!$C112*100</f>
        <v>80404993212.65126</v>
      </c>
      <c r="D20" s="3">
        <f>+IIP!D61/GDP!$C112*100</f>
        <v>16758623839.705103</v>
      </c>
      <c r="E20" s="3">
        <f>+IIP!E61/GDP!$C112*100</f>
        <v>36995888742.229355</v>
      </c>
      <c r="F20" s="3">
        <f>+IIP!F61/GDP!$C112*100</f>
        <v>9355724383.5376568</v>
      </c>
      <c r="G20" s="3">
        <f>+IIP!G61/GDP!$C112*100</f>
        <v>23834220711.441936</v>
      </c>
      <c r="H20" s="3">
        <f>+IIP!H61/GDP!$C112*100</f>
        <v>7402899456.1674461</v>
      </c>
      <c r="I20" s="3">
        <f>+IIP!I61/GDP!$C112*100</f>
        <v>13166425382.239012</v>
      </c>
      <c r="J20" s="3">
        <f>+IIP!J61/GDP!$C112*100</f>
        <v>47160052949.941536</v>
      </c>
      <c r="K20" s="3">
        <f>+IIP!K61/GDP!$C112*100</f>
        <v>36217349067.140327</v>
      </c>
      <c r="L20" s="3">
        <f>+IIP!L61/GDP!$C112*100</f>
        <v>89948954304.445023</v>
      </c>
    </row>
    <row r="21" spans="1:12" x14ac:dyDescent="0.25">
      <c r="A21" s="4">
        <v>43739</v>
      </c>
      <c r="B21" s="3">
        <f>+IIP!B62/GDP!$C113*100</f>
        <v>61269215699.129974</v>
      </c>
      <c r="C21" s="3">
        <f>+IIP!C62/GDP!$C113*100</f>
        <v>76135496044.889542</v>
      </c>
      <c r="D21" s="3">
        <f>+IIP!D62/GDP!$C113*100</f>
        <v>18094998654.044487</v>
      </c>
      <c r="E21" s="3">
        <f>+IIP!E62/GDP!$C113*100</f>
        <v>39552637251.46463</v>
      </c>
      <c r="F21" s="3">
        <f>+IIP!F62/GDP!$C113*100</f>
        <v>10622514116.441835</v>
      </c>
      <c r="G21" s="3">
        <f>+IIP!G62/GDP!$C113*100</f>
        <v>25758394174.390358</v>
      </c>
      <c r="H21" s="3">
        <f>+IIP!H62/GDP!$C113*100</f>
        <v>7472484537.6026516</v>
      </c>
      <c r="I21" s="3">
        <f>+IIP!I62/GDP!$C113*100</f>
        <v>13778035805.395191</v>
      </c>
      <c r="J21" s="3">
        <f>+IIP!J62/GDP!$C113*100</f>
        <v>46896986405.383499</v>
      </c>
      <c r="K21" s="3">
        <f>+IIP!K62/GDP!$C113*100</f>
        <v>35521831346.378128</v>
      </c>
      <c r="L21" s="3">
        <f>+IIP!L62/GDP!$C113*100</f>
        <v>87651668038.775665</v>
      </c>
    </row>
    <row r="22" spans="1:12" x14ac:dyDescent="0.25">
      <c r="A22" s="4">
        <v>43831</v>
      </c>
      <c r="B22" s="3">
        <f>+IIP!B63/GDP!$C114*100</f>
        <v>66448876846.078575</v>
      </c>
      <c r="C22" s="3">
        <f>+IIP!C63/GDP!$C114*100</f>
        <v>83783992509.517197</v>
      </c>
      <c r="D22" s="3">
        <f>+IIP!D63/GDP!$C114*100</f>
        <v>19686676028.902748</v>
      </c>
      <c r="E22" s="3">
        <f>+IIP!E63/GDP!$C114*100</f>
        <v>40203374574.069366</v>
      </c>
      <c r="F22" s="3">
        <f>+IIP!F63/GDP!$C114*100</f>
        <v>11195376657.259312</v>
      </c>
      <c r="G22" s="3">
        <f>+IIP!G63/GDP!$C114*100</f>
        <v>25176129297.000187</v>
      </c>
      <c r="H22" s="3">
        <f>+IIP!H63/GDP!$C114*100</f>
        <v>8491299371.6434689</v>
      </c>
      <c r="I22" s="3">
        <f>+IIP!I63/GDP!$C114*100</f>
        <v>15034032691.268372</v>
      </c>
      <c r="J22" s="3">
        <f>+IIP!J63/GDP!$C114*100</f>
        <v>52070993169.676308</v>
      </c>
      <c r="K22" s="3">
        <f>+IIP!K63/GDP!$C114*100</f>
        <v>39982894826.852432</v>
      </c>
      <c r="L22" s="3">
        <f>+IIP!L63/GDP!$C114*100</f>
        <v>95726366723.600906</v>
      </c>
    </row>
    <row r="23" spans="1:12" x14ac:dyDescent="0.25">
      <c r="A23" s="4">
        <v>43922</v>
      </c>
      <c r="B23" s="3">
        <f>+IIP!B64/GDP!$C115*100</f>
        <v>61482725252.376572</v>
      </c>
      <c r="C23" s="3">
        <f>+IIP!C64/GDP!$C115*100</f>
        <v>77892545135.709839</v>
      </c>
      <c r="D23" s="3">
        <f>+IIP!D64/GDP!$C115*100</f>
        <v>19554947742.085381</v>
      </c>
      <c r="E23" s="3">
        <f>+IIP!E64/GDP!$C115*100</f>
        <v>39771254767.834854</v>
      </c>
      <c r="F23" s="3">
        <f>+IIP!F64/GDP!$C115*100</f>
        <v>11541088757.172598</v>
      </c>
      <c r="G23" s="3">
        <f>+IIP!G64/GDP!$C115*100</f>
        <v>25269523825.009987</v>
      </c>
      <c r="H23" s="3">
        <f>+IIP!H64/GDP!$C115*100</f>
        <v>8013858984.9127846</v>
      </c>
      <c r="I23" s="3">
        <f>+IIP!I64/GDP!$C115*100</f>
        <v>14507032569.085672</v>
      </c>
      <c r="J23" s="3">
        <f>+IIP!J64/GDP!$C115*100</f>
        <v>48809975038.156982</v>
      </c>
      <c r="K23" s="3">
        <f>+IIP!K64/GDP!$C115*100</f>
        <v>36110972830.136177</v>
      </c>
      <c r="L23" s="3">
        <f>+IIP!L64/GDP!$C115*100</f>
        <v>88872968720.54924</v>
      </c>
    </row>
    <row r="24" spans="1:12" x14ac:dyDescent="0.25">
      <c r="A24" s="4">
        <v>44013</v>
      </c>
      <c r="B24" s="3">
        <f>+IIP!B65/GDP!$C116*100</f>
        <v>60555277420.831207</v>
      </c>
      <c r="C24" s="3">
        <f>+IIP!C65/GDP!$C116*100</f>
        <v>77700131790.360352</v>
      </c>
      <c r="D24" s="3">
        <f>+IIP!D65/GDP!$C116*100</f>
        <v>20678879236.457188</v>
      </c>
      <c r="E24" s="3">
        <f>+IIP!E65/GDP!$C116*100</f>
        <v>42693209441.138504</v>
      </c>
      <c r="F24" s="3">
        <f>+IIP!F65/GDP!$C116*100</f>
        <v>13024322570.86182</v>
      </c>
      <c r="G24" s="3">
        <f>+IIP!G65/GDP!$C116*100</f>
        <v>26864846947.976883</v>
      </c>
      <c r="H24" s="3">
        <f>+IIP!H65/GDP!$C116*100</f>
        <v>7654556665.5953665</v>
      </c>
      <c r="I24" s="3">
        <f>+IIP!I65/GDP!$C116*100</f>
        <v>15832814130.311098</v>
      </c>
      <c r="J24" s="3">
        <f>+IIP!J65/GDP!$C116*100</f>
        <v>49666524871.794701</v>
      </c>
      <c r="K24" s="3">
        <f>+IIP!K65/GDP!$C116*100</f>
        <v>35808105271.263908</v>
      </c>
      <c r="L24" s="3">
        <f>+IIP!L65/GDP!$C116*100</f>
        <v>86158598340.635635</v>
      </c>
    </row>
    <row r="25" spans="1:12" x14ac:dyDescent="0.25">
      <c r="A25" s="4">
        <v>44105</v>
      </c>
      <c r="B25" s="3">
        <f>+IIP!B66/GDP!$C117*100</f>
        <v>62168636989.897194</v>
      </c>
      <c r="C25" s="3">
        <f>+IIP!C66/GDP!$C117*100</f>
        <v>77430411736.741562</v>
      </c>
      <c r="D25" s="3">
        <f>+IIP!D66/GDP!$C117*100</f>
        <v>21834606895.360798</v>
      </c>
      <c r="E25" s="3">
        <f>+IIP!E66/GDP!$C117*100</f>
        <v>46923436377.296608</v>
      </c>
      <c r="F25" s="3">
        <f>+IIP!F66/GDP!$C117*100</f>
        <v>14638645500.247849</v>
      </c>
      <c r="G25" s="3">
        <f>+IIP!G66/GDP!$C117*100</f>
        <v>30153771632.846397</v>
      </c>
      <c r="H25" s="3">
        <f>+IIP!H66/GDP!$C117*100</f>
        <v>7195961395.1129522</v>
      </c>
      <c r="I25" s="3">
        <f>+IIP!I66/GDP!$C117*100</f>
        <v>16755417351.798811</v>
      </c>
      <c r="J25" s="3">
        <f>+IIP!J66/GDP!$C117*100</f>
        <v>48369181221.548424</v>
      </c>
      <c r="K25" s="3">
        <f>+IIP!K66/GDP!$C117*100</f>
        <v>33666051619.817066</v>
      </c>
      <c r="L25" s="3">
        <f>+IIP!L66/GDP!$C117*100</f>
        <v>80278824918.667419</v>
      </c>
    </row>
    <row r="26" spans="1:12" x14ac:dyDescent="0.25">
      <c r="A26" s="4">
        <v>44197</v>
      </c>
      <c r="B26" s="3">
        <f>+IIP!B67/GDP!$C118*100</f>
        <v>70406769527.230194</v>
      </c>
      <c r="C26" s="3">
        <f>+IIP!C67/GDP!$C118*100</f>
        <v>75918300576.534348</v>
      </c>
      <c r="D26" s="3">
        <f>+IIP!D67/GDP!$C118*100</f>
        <v>22336786672.304356</v>
      </c>
      <c r="E26" s="3">
        <f>+IIP!E67/GDP!$C118*100</f>
        <v>46423257616.399414</v>
      </c>
      <c r="F26" s="3">
        <f>+IIP!F67/GDP!$C118*100</f>
        <v>15253845564.117369</v>
      </c>
      <c r="G26" s="3">
        <f>+IIP!G67/GDP!$C118*100</f>
        <v>29626670152.627518</v>
      </c>
      <c r="H26" s="3">
        <f>+IIP!H67/GDP!$C118*100</f>
        <v>7082941108.1870098</v>
      </c>
      <c r="I26" s="3">
        <f>+IIP!I67/GDP!$C118*100</f>
        <v>16801776080.522295</v>
      </c>
      <c r="J26" s="3">
        <f>+IIP!J67/GDP!$C118*100</f>
        <v>48822020236.609581</v>
      </c>
      <c r="K26" s="3">
        <f>+IIP!K67/GDP!$C118*100</f>
        <v>33935131551.642788</v>
      </c>
      <c r="L26" s="3">
        <f>+IIP!L67/GDP!$C118*100</f>
        <v>75879750979.286087</v>
      </c>
    </row>
    <row r="27" spans="1:12" x14ac:dyDescent="0.25">
      <c r="A27" s="4">
        <v>44287</v>
      </c>
      <c r="B27" s="3">
        <f>+IIP!B68/GDP!$C119*100</f>
        <v>70588917636.951324</v>
      </c>
      <c r="C27" s="3">
        <f>+IIP!C68/GDP!$C119*100</f>
        <v>75312885880.40419</v>
      </c>
      <c r="D27" s="3">
        <f>+IIP!D68/GDP!$C119*100</f>
        <v>22262366664.696571</v>
      </c>
      <c r="E27" s="3">
        <f>+IIP!E68/GDP!$C119*100</f>
        <v>45956098374.828064</v>
      </c>
      <c r="F27" s="3">
        <f>+IIP!F68/GDP!$C119*100</f>
        <v>15239418645.388821</v>
      </c>
      <c r="G27" s="3">
        <f>+IIP!G68/GDP!$C119*100</f>
        <v>29617590982.177902</v>
      </c>
      <c r="H27" s="3">
        <f>+IIP!H68/GDP!$C119*100</f>
        <v>7022948019.3078384</v>
      </c>
      <c r="I27" s="3">
        <f>+IIP!I68/GDP!$C119*100</f>
        <v>16342749881.660885</v>
      </c>
      <c r="J27" s="3">
        <f>+IIP!J68/GDP!$C119*100</f>
        <v>48491932735.39267</v>
      </c>
      <c r="K27" s="3">
        <f>+IIP!K68/GDP!$C119*100</f>
        <v>34183690770.732517</v>
      </c>
      <c r="L27" s="3">
        <f>+IIP!L68/GDP!$C119*100</f>
        <v>73362736175.792496</v>
      </c>
    </row>
    <row r="28" spans="1:12" x14ac:dyDescent="0.25">
      <c r="A28" s="4">
        <v>44378</v>
      </c>
      <c r="B28" s="3">
        <f>+IIP!B69/GDP!$C120*100</f>
        <v>62904339504.44397</v>
      </c>
      <c r="C28" s="3">
        <f>+IIP!C69/GDP!$C120*100</f>
        <v>77682971943.067154</v>
      </c>
      <c r="D28" s="3">
        <f>+IIP!D69/GDP!$C120*100</f>
        <v>21522401413.492615</v>
      </c>
      <c r="E28" s="3">
        <f>+IIP!E69/GDP!$C120*100</f>
        <v>45694620307.140228</v>
      </c>
      <c r="F28" s="3">
        <f>+IIP!F69/GDP!$C120*100</f>
        <v>14335399552.315947</v>
      </c>
      <c r="G28" s="3">
        <f>+IIP!G69/GDP!$C120*100</f>
        <v>28677729928.797237</v>
      </c>
      <c r="H28" s="3">
        <f>+IIP!H69/GDP!$C120*100</f>
        <v>7187001861.1766682</v>
      </c>
      <c r="I28" s="3">
        <f>+IIP!I69/GDP!$C120*100</f>
        <v>17020666175.453192</v>
      </c>
      <c r="J28" s="3">
        <f>+IIP!J69/GDP!$C120*100</f>
        <v>49614764058.211487</v>
      </c>
      <c r="K28" s="3">
        <f>+IIP!K69/GDP!$C120*100</f>
        <v>34480947676.879295</v>
      </c>
      <c r="L28" s="3">
        <f>+IIP!L69/GDP!$C120*100</f>
        <v>75096896430.398758</v>
      </c>
    </row>
    <row r="29" spans="1:12" x14ac:dyDescent="0.25">
      <c r="A29" s="4">
        <v>44470</v>
      </c>
      <c r="B29" s="3">
        <f>+IIP!B70/GDP!$C121*100</f>
        <v>58627543648.566055</v>
      </c>
      <c r="C29" s="3">
        <f>+IIP!C70/GDP!$C121*100</f>
        <v>75499925610.001724</v>
      </c>
      <c r="D29" s="3">
        <f>+IIP!D70/GDP!$C121*100</f>
        <v>20681784224.743507</v>
      </c>
      <c r="E29" s="3">
        <f>+IIP!E70/GDP!$C121*100</f>
        <v>45043092878.423393</v>
      </c>
      <c r="F29" s="3">
        <f>+IIP!F70/GDP!$C121*100</f>
        <v>13693060625.328743</v>
      </c>
      <c r="G29" s="3">
        <f>+IIP!G70/GDP!$C121*100</f>
        <v>27987441001.896469</v>
      </c>
      <c r="H29" s="3">
        <f>+IIP!H70/GDP!$C121*100</f>
        <v>6988723599.4147625</v>
      </c>
      <c r="I29" s="3">
        <f>+IIP!I70/GDP!$C121*100</f>
        <v>17043204820.594988</v>
      </c>
      <c r="J29" s="3">
        <f>+IIP!J70/GDP!$C121*100</f>
        <v>48493259044.085968</v>
      </c>
      <c r="K29" s="3">
        <f>+IIP!K70/GDP!$C121*100</f>
        <v>33243810294.85413</v>
      </c>
      <c r="L29" s="3">
        <f>+IIP!L70/GDP!$C121*100</f>
        <v>71619552992.789948</v>
      </c>
    </row>
    <row r="30" spans="1:12" x14ac:dyDescent="0.25">
      <c r="A30" s="4">
        <v>44562</v>
      </c>
      <c r="B30" s="3">
        <f>+IIP!B71/GDP!$C122*100</f>
        <v>57554442939.123978</v>
      </c>
      <c r="C30" s="3">
        <f>+IIP!C71/GDP!$C122*100</f>
        <v>76579182432.140701</v>
      </c>
      <c r="D30" s="3">
        <f>+IIP!D71/GDP!$C122*100</f>
        <v>20634807490.91774</v>
      </c>
      <c r="E30" s="3">
        <f>+IIP!E71/GDP!$C122*100</f>
        <v>41251443435.581696</v>
      </c>
      <c r="F30" s="3">
        <f>+IIP!F71/GDP!$C122*100</f>
        <v>13309085455.065718</v>
      </c>
      <c r="G30" s="3">
        <f>+IIP!G71/GDP!$C122*100</f>
        <v>24762995980.239239</v>
      </c>
      <c r="H30" s="3">
        <f>+IIP!H71/GDP!$C122*100</f>
        <v>7325722035.8520422</v>
      </c>
      <c r="I30" s="3">
        <f>+IIP!I71/GDP!$C122*100</f>
        <v>16493137903.52751</v>
      </c>
      <c r="J30" s="3">
        <f>+IIP!J71/GDP!$C122*100</f>
        <v>48271500526.958641</v>
      </c>
      <c r="K30" s="3">
        <f>+IIP!K71/GDP!$C122*100</f>
        <v>31877583721.414711</v>
      </c>
      <c r="L30" s="3">
        <f>+IIP!L71/GDP!$C122*100</f>
        <v>70184800505.036133</v>
      </c>
    </row>
    <row r="31" spans="1:12" x14ac:dyDescent="0.25">
      <c r="A31" s="4">
        <v>44652</v>
      </c>
      <c r="B31" s="3">
        <f>+IIP!B72/GDP!$C123*100</f>
        <v>59591434191.778221</v>
      </c>
      <c r="C31" s="3">
        <f>+IIP!C72/GDP!$C123*100</f>
        <v>76667183499.329544</v>
      </c>
      <c r="D31" s="3">
        <f>+IIP!D72/GDP!$C123*100</f>
        <v>21732983962.536327</v>
      </c>
      <c r="E31" s="3">
        <f>+IIP!E72/GDP!$C123*100</f>
        <v>41871494302.244034</v>
      </c>
      <c r="F31" s="3">
        <f>+IIP!F72/GDP!$C123*100</f>
        <v>13674102528.679625</v>
      </c>
      <c r="G31" s="3">
        <f>+IIP!G72/GDP!$C123*100</f>
        <v>26530141010.846775</v>
      </c>
      <c r="H31" s="3">
        <f>+IIP!H72/GDP!$C123*100</f>
        <v>8058881433.8567867</v>
      </c>
      <c r="I31" s="3">
        <f>+IIP!I72/GDP!$C123*100</f>
        <v>15345538846.682354</v>
      </c>
      <c r="J31" s="3">
        <f>+IIP!J72/GDP!$C123*100</f>
        <v>48240087766.057426</v>
      </c>
      <c r="K31" s="3">
        <f>+IIP!K72/GDP!$C123*100</f>
        <v>32140521621.881561</v>
      </c>
      <c r="L31" s="3">
        <f>+IIP!L72/GDP!$C123*100</f>
        <v>70234461834.802246</v>
      </c>
    </row>
    <row r="32" spans="1:12" x14ac:dyDescent="0.25">
      <c r="A32" s="4">
        <v>44743</v>
      </c>
      <c r="B32" s="3">
        <f>+IIP!B73/GDP!$C124*100</f>
        <v>60519425724.447128</v>
      </c>
      <c r="C32" s="3">
        <f>+IIP!C73/GDP!$C124*100</f>
        <v>75157641006.551559</v>
      </c>
      <c r="D32" s="3">
        <f>+IIP!D73/GDP!$C124*100</f>
        <v>20816612533.905117</v>
      </c>
      <c r="E32" s="3">
        <f>+IIP!E73/GDP!$C124*100</f>
        <v>37294523097.961098</v>
      </c>
      <c r="F32" s="3">
        <f>+IIP!F73/GDP!$C124*100</f>
        <v>11467013589.669285</v>
      </c>
      <c r="G32" s="3">
        <f>+IIP!G73/GDP!$C124*100</f>
        <v>22893973602.473606</v>
      </c>
      <c r="H32" s="3">
        <f>+IIP!H73/GDP!$C124*100</f>
        <v>9349598944.2358341</v>
      </c>
      <c r="I32" s="3">
        <f>+IIP!I73/GDP!$C124*100</f>
        <v>14404331102.491701</v>
      </c>
      <c r="J32" s="3">
        <f>+IIP!J73/GDP!$C124*100</f>
        <v>46468829460.532814</v>
      </c>
      <c r="K32" s="3">
        <f>+IIP!K73/GDP!$C124*100</f>
        <v>31411901744.512577</v>
      </c>
      <c r="L32" s="3">
        <f>+IIP!L73/GDP!$C124*100</f>
        <v>71260745480.722504</v>
      </c>
    </row>
    <row r="33" spans="1:12" x14ac:dyDescent="0.25">
      <c r="A33" s="4">
        <v>44835</v>
      </c>
      <c r="B33" s="3">
        <f>+IIP!B74/GDP!$C125*100</f>
        <v>62657233386.752151</v>
      </c>
      <c r="C33" s="3">
        <f>+IIP!C74/GDP!$C125*100</f>
        <v>80968228447.317078</v>
      </c>
      <c r="D33" s="3">
        <f>+IIP!D74/GDP!$C125*100</f>
        <v>23465960062.926041</v>
      </c>
      <c r="E33" s="3">
        <f>+IIP!E74/GDP!$C125*100</f>
        <v>40740946575.344765</v>
      </c>
      <c r="F33" s="3">
        <f>+IIP!F74/GDP!$C125*100</f>
        <v>13324161585.853216</v>
      </c>
      <c r="G33" s="3">
        <f>+IIP!G74/GDP!$C125*100</f>
        <v>25576055843.261696</v>
      </c>
      <c r="H33" s="3">
        <f>+IIP!H74/GDP!$C125*100</f>
        <v>10141798477.072781</v>
      </c>
      <c r="I33" s="3">
        <f>+IIP!I74/GDP!$C125*100</f>
        <v>15151441279.688618</v>
      </c>
      <c r="J33" s="3">
        <f>+IIP!J74/GDP!$C125*100</f>
        <v>47745362977.765053</v>
      </c>
      <c r="K33" s="3">
        <f>+IIP!K74/GDP!$C125*100</f>
        <v>31935912311.453247</v>
      </c>
      <c r="L33" s="3">
        <f>+IIP!L74/GDP!$C125*100</f>
        <v>74642792739.327927</v>
      </c>
    </row>
    <row r="34" spans="1:12" x14ac:dyDescent="0.25">
      <c r="A34" s="4">
        <v>44927</v>
      </c>
      <c r="B34" s="3">
        <f>+IIP!B75/GDP!$C126*100</f>
        <v>60538111140.724991</v>
      </c>
      <c r="C34" s="3">
        <f>+IIP!C75/GDP!$C126*100</f>
        <v>77326031469.808823</v>
      </c>
      <c r="D34" s="3">
        <f>+IIP!D75/GDP!$C126*100</f>
        <v>23478128859.834038</v>
      </c>
      <c r="E34" s="3">
        <f>+IIP!E75/GDP!$C126*100</f>
        <v>39225442348.994919</v>
      </c>
      <c r="F34" s="3">
        <f>+IIP!F75/GDP!$C126*100</f>
        <v>13223460338.892525</v>
      </c>
      <c r="G34" s="3">
        <f>+IIP!G75/GDP!$C126*100</f>
        <v>25710894601.451351</v>
      </c>
      <c r="H34" s="3">
        <f>+IIP!H75/GDP!$C126*100</f>
        <v>10254668520.941446</v>
      </c>
      <c r="I34" s="3">
        <f>+IIP!I75/GDP!$C126*100</f>
        <v>13519357642.810076</v>
      </c>
      <c r="J34" s="3">
        <f>+IIP!J75/GDP!$C126*100</f>
        <v>45488189874.456375</v>
      </c>
      <c r="K34" s="3">
        <f>+IIP!K75/GDP!$C126*100</f>
        <v>31564463323.780613</v>
      </c>
      <c r="L34" s="3">
        <f>+IIP!L75/GDP!$C126*100</f>
        <v>72097411184.575317</v>
      </c>
    </row>
    <row r="35" spans="1:12" x14ac:dyDescent="0.25">
      <c r="A35" s="4">
        <v>45017</v>
      </c>
      <c r="B35" s="3">
        <f>+IIP!B76/GDP!$C127*100</f>
        <v>61685175757.305885</v>
      </c>
      <c r="C35" s="3">
        <f>+IIP!C76/GDP!$C127*100</f>
        <v>75769609448.998886</v>
      </c>
      <c r="D35" s="3">
        <f>+IIP!D76/GDP!$C127*100</f>
        <v>23444784416.616104</v>
      </c>
      <c r="E35" s="3">
        <f>+IIP!E76/GDP!$C127*100</f>
        <v>37916640452.531303</v>
      </c>
      <c r="F35" s="3">
        <f>+IIP!F76/GDP!$C127*100</f>
        <v>13030240975.755812</v>
      </c>
      <c r="G35" s="3">
        <f>+IIP!G76/GDP!$C127*100</f>
        <v>24553898033.960403</v>
      </c>
      <c r="H35" s="3">
        <f>+IIP!H76/GDP!$C127*100</f>
        <v>10414543440.860376</v>
      </c>
      <c r="I35" s="3">
        <f>+IIP!I76/GDP!$C127*100</f>
        <v>13366949378.024021</v>
      </c>
      <c r="J35" s="3">
        <f>+IIP!J76/GDP!$C127*100</f>
        <v>44439544857.029327</v>
      </c>
      <c r="K35" s="3">
        <f>+IIP!K76/GDP!$C127*100</f>
        <v>30571885295.18993</v>
      </c>
      <c r="L35" s="3">
        <f>+IIP!L76/GDP!$C127*100</f>
        <v>73593616125.2117</v>
      </c>
    </row>
    <row r="36" spans="1:12" x14ac:dyDescent="0.25">
      <c r="A36" s="4">
        <v>45108</v>
      </c>
      <c r="B36" s="3">
        <f>+IIP!B77/GDP!$C128*100</f>
        <v>65504436696.585121</v>
      </c>
      <c r="C36" s="3">
        <f>+IIP!C77/GDP!$C128*100</f>
        <v>77715106003.81311</v>
      </c>
      <c r="D36" s="3">
        <f>+IIP!D77/GDP!$C128*100</f>
        <v>24279153603.435642</v>
      </c>
      <c r="E36" s="3">
        <f>+IIP!E77/GDP!$C128*100</f>
        <v>37940315265.323814</v>
      </c>
      <c r="F36" s="3">
        <f>+IIP!F77/GDP!$C128*100</f>
        <v>13807272757.566092</v>
      </c>
      <c r="G36" s="3">
        <f>+IIP!G77/GDP!$C128*100</f>
        <v>24520342196.583656</v>
      </c>
      <c r="H36" s="3">
        <f>+IIP!H77/GDP!$C128*100</f>
        <v>10471880845.869576</v>
      </c>
      <c r="I36" s="3">
        <f>+IIP!I77/GDP!$C128*100</f>
        <v>13423804567.247728</v>
      </c>
      <c r="J36" s="3">
        <f>+IIP!J77/GDP!$C128*100</f>
        <v>45620703406.464622</v>
      </c>
      <c r="K36" s="3">
        <f>+IIP!K77/GDP!$C128*100</f>
        <v>31248927594.36153</v>
      </c>
      <c r="L36" s="3">
        <f>+IIP!L77/GDP!$C128*100</f>
        <v>74764379510.521759</v>
      </c>
    </row>
    <row r="37" spans="1:12" x14ac:dyDescent="0.25">
      <c r="A37" s="4">
        <v>45200</v>
      </c>
      <c r="B37" s="3">
        <f>+IIP!B78/GDP!$C129*100</f>
        <v>65188031785.504059</v>
      </c>
      <c r="C37" s="3">
        <f>+IIP!C78/GDP!$C129*100</f>
        <v>80448982761.577332</v>
      </c>
      <c r="D37" s="3">
        <f>+IIP!D78/GDP!$C129*100</f>
        <v>24269532521.533524</v>
      </c>
      <c r="E37" s="3">
        <f>+IIP!E78/GDP!$C129*100</f>
        <v>37244139289.815529</v>
      </c>
      <c r="F37" s="3">
        <f>+IIP!F78/GDP!$C129*100</f>
        <v>13789241060.879543</v>
      </c>
      <c r="G37" s="3">
        <f>+IIP!G78/GDP!$C129*100</f>
        <v>22372895373.482288</v>
      </c>
      <c r="H37" s="3">
        <f>+IIP!H78/GDP!$C129*100</f>
        <v>10480291460.653936</v>
      </c>
      <c r="I37" s="3">
        <f>+IIP!I78/GDP!$C129*100</f>
        <v>14858203042.732609</v>
      </c>
      <c r="J37" s="3">
        <f>+IIP!J78/GDP!$C129*100</f>
        <v>46163909466.723427</v>
      </c>
      <c r="K37" s="3">
        <f>+IIP!K78/GDP!$C129*100</f>
        <v>30816431322.838085</v>
      </c>
      <c r="L37" s="3">
        <f>+IIP!L78/GDP!$C129*100</f>
        <v>75539976238.689316</v>
      </c>
    </row>
    <row r="38" spans="1:12" x14ac:dyDescent="0.25">
      <c r="A38" s="4">
        <v>45292</v>
      </c>
      <c r="B38" s="3">
        <f>+IIP!B79/GDP!$C130*100</f>
        <v>64066332490.958389</v>
      </c>
      <c r="C38" s="3">
        <f>+IIP!C79/GDP!$C130*100</f>
        <v>78104929500.416306</v>
      </c>
      <c r="D38" s="3">
        <f>+IIP!D79/GDP!$C130*100</f>
        <v>24876243715.934761</v>
      </c>
      <c r="E38" s="3">
        <f>+IIP!E79/GDP!$C130*100</f>
        <v>37474786833.497025</v>
      </c>
      <c r="F38" s="3">
        <f>+IIP!F79/GDP!$C130*100</f>
        <v>14111509300.980606</v>
      </c>
      <c r="G38" s="3">
        <f>+IIP!G79/GDP!$C130*100</f>
        <v>22016750640.61013</v>
      </c>
      <c r="H38" s="3">
        <f>+IIP!H79/GDP!$C130*100</f>
        <v>10764734414.954088</v>
      </c>
      <c r="I38" s="3">
        <f>+IIP!I79/GDP!$C130*100</f>
        <v>15462897691.949924</v>
      </c>
      <c r="J38" s="3">
        <f>+IIP!J79/GDP!$C130*100</f>
        <v>45497413441.931915</v>
      </c>
      <c r="K38" s="3">
        <f>+IIP!K79/GDP!$C130*100</f>
        <v>30658909425.760483</v>
      </c>
      <c r="L38" s="3">
        <f>+IIP!L79/GDP!$C130*100</f>
        <v>74830807292.495422</v>
      </c>
    </row>
    <row r="39" spans="1:12" x14ac:dyDescent="0.25">
      <c r="A39" s="4">
        <v>45383</v>
      </c>
      <c r="B39" s="3">
        <f>+IIP!B80/GDP!$C131*100</f>
        <v>65428410675.874649</v>
      </c>
      <c r="C39" s="3">
        <f>+IIP!C80/GDP!$C131*100</f>
        <v>77989845508.941956</v>
      </c>
      <c r="D39" s="3">
        <f>+IIP!D80/GDP!$C131*100</f>
        <v>26538295250.265923</v>
      </c>
      <c r="E39" s="3">
        <f>+IIP!E80/GDP!$C131*100</f>
        <v>39999390927.345818</v>
      </c>
      <c r="F39" s="3">
        <f>+IIP!F80/GDP!$C131*100</f>
        <v>15651063136.472044</v>
      </c>
      <c r="G39" s="3">
        <f>+IIP!G80/GDP!$C131*100</f>
        <v>23591619899.763119</v>
      </c>
      <c r="H39" s="3">
        <f>+IIP!H80/GDP!$C131*100</f>
        <v>10887232113.793964</v>
      </c>
      <c r="I39" s="3">
        <f>+IIP!I80/GDP!$C131*100</f>
        <v>16411954655.973763</v>
      </c>
      <c r="J39" s="3">
        <f>+IIP!J80/GDP!$C131*100</f>
        <v>45402167237.579048</v>
      </c>
      <c r="K39" s="3">
        <f>+IIP!K80/GDP!$C131*100</f>
        <v>30333115544.402534</v>
      </c>
      <c r="L39" s="3">
        <f>+IIP!L80/GDP!$C131*100</f>
        <v>74674392099.073105</v>
      </c>
    </row>
    <row r="40" spans="1:12" x14ac:dyDescent="0.25">
      <c r="A40" s="4">
        <v>45474</v>
      </c>
      <c r="B40" s="3">
        <f>+IIP!B81/GDP!$C132*100</f>
        <v>67231618042.731789</v>
      </c>
      <c r="C40" s="3">
        <f>+IIP!C81/GDP!$C132*100</f>
        <v>79391221465.858749</v>
      </c>
      <c r="D40" s="3">
        <f>+IIP!D81/GDP!$C132*100</f>
        <v>28953177813.675434</v>
      </c>
      <c r="E40" s="3">
        <f>+IIP!E81/GDP!$C132*100</f>
        <v>43455936452.716019</v>
      </c>
      <c r="F40" s="3">
        <f>+IIP!F81/GDP!$C132*100</f>
        <v>17693512217.245533</v>
      </c>
      <c r="G40" s="3">
        <f>+IIP!G81/GDP!$C132*100</f>
        <v>26480099896.404003</v>
      </c>
      <c r="H40" s="3">
        <f>+IIP!H81/GDP!$C132*100</f>
        <v>11259665596.429924</v>
      </c>
      <c r="I40" s="3">
        <f>+IIP!I81/GDP!$C132*100</f>
        <v>16979470702.896854</v>
      </c>
      <c r="J40" s="3">
        <f>+IIP!J81/GDP!$C132*100</f>
        <v>46463583819.622032</v>
      </c>
      <c r="K40" s="3">
        <f>+IIP!K81/GDP!$C132*100</f>
        <v>29456021262.636871</v>
      </c>
      <c r="L40" s="3">
        <f>+IIP!L81/GDP!$C132*100</f>
        <v>76486718043.534119</v>
      </c>
    </row>
    <row r="41" spans="1:12" x14ac:dyDescent="0.25">
      <c r="A41" s="4">
        <v>45566</v>
      </c>
      <c r="B41" s="3">
        <f>+IIP!B82/GDP!$C133*100</f>
        <v>65628475027.222504</v>
      </c>
      <c r="C41" s="3">
        <f>+IIP!C82/GDP!$C133*100</f>
        <v>75513626889.253555</v>
      </c>
      <c r="D41" s="3">
        <f>+IIP!D82/GDP!$C133*100</f>
        <v>29775646282.997066</v>
      </c>
      <c r="E41" s="3">
        <f>+IIP!E82/GDP!$C133*100</f>
        <v>40444008691.942162</v>
      </c>
      <c r="F41" s="3">
        <f>+IIP!F82/GDP!$C133*100</f>
        <v>18077356580.157696</v>
      </c>
      <c r="G41" s="3">
        <f>+IIP!G82/GDP!$C133*100</f>
        <v>24720376531.280674</v>
      </c>
      <c r="H41" s="3">
        <f>+IIP!H82/GDP!$C133*100</f>
        <v>11698289702.839334</v>
      </c>
      <c r="I41" s="3">
        <f>+IIP!I82/GDP!$C133*100</f>
        <v>15711248504.641897</v>
      </c>
      <c r="J41" s="3">
        <f>+IIP!J82/GDP!$C133*100</f>
        <v>45576487770.297127</v>
      </c>
      <c r="K41" s="3">
        <f>+IIP!K82/GDP!$C133*100</f>
        <v>27922996741.654945</v>
      </c>
      <c r="L41" s="3">
        <f>+IIP!L82/GDP!$C133*100</f>
        <v>71856167203.80191</v>
      </c>
    </row>
    <row r="42" spans="1:12" x14ac:dyDescent="0.25">
      <c r="A42" s="4">
        <v>45658</v>
      </c>
      <c r="B42" s="3">
        <f>+IIP!B83/GDP!$C134*100</f>
        <v>68511878856.741837</v>
      </c>
      <c r="C42" s="3">
        <f>+IIP!C83/GDP!$C134*100</f>
        <v>76337794429.247147</v>
      </c>
      <c r="D42" s="3">
        <f>+IIP!D83/GDP!$C134*100</f>
        <v>33127041958.431416</v>
      </c>
      <c r="E42" s="3">
        <f>+IIP!E83/GDP!$C134*100</f>
        <v>43100954777.519981</v>
      </c>
      <c r="F42" s="3">
        <f>+IIP!F83/GDP!$C134*100</f>
        <v>20592034677.590527</v>
      </c>
      <c r="G42" s="3">
        <f>+IIP!G83/GDP!$C134*100</f>
        <v>26704552077.160892</v>
      </c>
      <c r="H42" s="3">
        <f>+IIP!H83/GDP!$C134*100</f>
        <v>12535007280.840851</v>
      </c>
      <c r="I42" s="3">
        <f>+IIP!I83/GDP!$C134*100</f>
        <v>16401118547.792868</v>
      </c>
      <c r="J42" s="3">
        <f>+IIP!J83/GDP!$C134*100</f>
        <v>48120475447.465714</v>
      </c>
      <c r="K42" s="3">
        <f>+IIP!K83/GDP!$C134*100</f>
        <v>28190106044.589031</v>
      </c>
      <c r="L42" s="3">
        <f>+IIP!L83/GDP!$C134*100</f>
        <v>73943869012.718002</v>
      </c>
    </row>
    <row r="43" spans="1:12" x14ac:dyDescent="0.25">
      <c r="A43" s="4">
        <v>45748</v>
      </c>
      <c r="B43" s="3">
        <f>+IIP!B84/GDP!$C135*100</f>
        <v>69286532473.323151</v>
      </c>
      <c r="C43" s="3">
        <f>+IIP!C84/GDP!$C135*100</f>
        <v>77289393801.239609</v>
      </c>
      <c r="D43" s="3">
        <f>+IIP!D84/GDP!$C135*100</f>
        <v>35023597633.222527</v>
      </c>
      <c r="E43" s="3">
        <f>+IIP!E84/GDP!$C135*100</f>
        <v>44728913946.752052</v>
      </c>
      <c r="F43" s="3">
        <f>+IIP!F84/GDP!$C135*100</f>
        <v>22217922102.713882</v>
      </c>
      <c r="G43" s="3">
        <f>+IIP!G84/GDP!$C135*100</f>
        <v>28513965681.647537</v>
      </c>
      <c r="H43" s="3">
        <f>+IIP!H84/GDP!$C135*100</f>
        <v>12805675530.508724</v>
      </c>
      <c r="I43" s="3">
        <f>+IIP!I84/GDP!$C135*100</f>
        <v>16218969296.396755</v>
      </c>
      <c r="J43" s="3">
        <f>+IIP!J84/GDP!$C135*100</f>
        <v>49154562473.702553</v>
      </c>
      <c r="K43" s="3">
        <f>+IIP!K84/GDP!$C135*100</f>
        <v>27859911441.037624</v>
      </c>
      <c r="L43" s="3">
        <f>+IIP!L84/GDP!$C135*100</f>
        <v>75364827949.728134</v>
      </c>
    </row>
    <row r="44" spans="1:12" x14ac:dyDescent="0.25">
      <c r="A44" s="4">
        <v>45839</v>
      </c>
      <c r="B44" s="3"/>
      <c r="C44" s="3"/>
      <c r="D44" s="3"/>
      <c r="E44" s="3"/>
      <c r="F44" s="3" t="s">
        <v>302</v>
      </c>
      <c r="G44" s="3" t="s">
        <v>302</v>
      </c>
      <c r="H44" s="3" t="s">
        <v>302</v>
      </c>
      <c r="I44" s="3" t="s">
        <v>302</v>
      </c>
      <c r="J44" s="3"/>
      <c r="K44" s="3"/>
      <c r="L44" s="3">
        <v>3731151315153.54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CD343-C5D5-6743-B376-6070F1EEF0DA}">
  <dimension ref="A1:G195"/>
  <sheetViews>
    <sheetView workbookViewId="0">
      <selection activeCell="C2" sqref="C2"/>
    </sheetView>
    <sheetView workbookViewId="1"/>
  </sheetViews>
  <sheetFormatPr defaultColWidth="11.42578125" defaultRowHeight="15" x14ac:dyDescent="0.25"/>
  <cols>
    <col min="2" max="2" width="11.140625" bestFit="1" customWidth="1"/>
  </cols>
  <sheetData>
    <row r="1" spans="1:7" x14ac:dyDescent="0.25">
      <c r="A1" t="s">
        <v>0</v>
      </c>
      <c r="B1" t="s">
        <v>311</v>
      </c>
      <c r="C1" t="s">
        <v>312</v>
      </c>
      <c r="D1" t="s">
        <v>313</v>
      </c>
      <c r="E1" t="s">
        <v>314</v>
      </c>
      <c r="F1" t="s">
        <v>315</v>
      </c>
      <c r="G1" t="s">
        <v>322</v>
      </c>
    </row>
    <row r="2" spans="1:7" x14ac:dyDescent="0.25">
      <c r="A2" s="5">
        <f>+'BOP GDP'!A2</f>
        <v>42005</v>
      </c>
      <c r="B2" s="6">
        <f>+SUM(C2:F2)</f>
        <v>3284560371.9753923</v>
      </c>
      <c r="C2" s="6">
        <f>+'BOP GDP'!B2-'BOP GDP'!C2</f>
        <v>5115598767.7150021</v>
      </c>
      <c r="D2" s="6">
        <f>+'BOP GDP'!D2-'BOP GDP'!E2</f>
        <v>-1739183919.4904213</v>
      </c>
      <c r="E2" s="6">
        <f>+'BOP GDP'!F2-'BOP GDP'!G2</f>
        <v>-43999974.248063564</v>
      </c>
      <c r="F2" s="6">
        <f>+'BOP GDP'!H2-'BOP GDP'!I2</f>
        <v>-47854502.00112468</v>
      </c>
    </row>
    <row r="3" spans="1:7" x14ac:dyDescent="0.25">
      <c r="A3" s="5">
        <f>+'BOP GDP'!A3</f>
        <v>42095</v>
      </c>
      <c r="B3" s="6">
        <f t="shared" ref="B3:B44" si="0">+SUM(C3:F3)</f>
        <v>2582316765.2416348</v>
      </c>
      <c r="C3" s="6">
        <f>+'BOP GDP'!B3-'BOP GDP'!C3</f>
        <v>4876584397.6852379</v>
      </c>
      <c r="D3" s="6">
        <f>+'BOP GDP'!D3-'BOP GDP'!E3</f>
        <v>-1989628730.9292948</v>
      </c>
      <c r="E3" s="6">
        <f>+'BOP GDP'!F3-'BOP GDP'!G3</f>
        <v>-241322255.35452127</v>
      </c>
      <c r="F3" s="6">
        <f>+'BOP GDP'!H3-'BOP GDP'!I3</f>
        <v>-63316646.159787297</v>
      </c>
    </row>
    <row r="4" spans="1:7" x14ac:dyDescent="0.25">
      <c r="A4" s="5">
        <f>+'BOP GDP'!A4</f>
        <v>42186</v>
      </c>
      <c r="B4" s="6">
        <f t="shared" si="0"/>
        <v>2059918122.6462283</v>
      </c>
      <c r="C4" s="6">
        <f>+'BOP GDP'!B4-'BOP GDP'!C4</f>
        <v>5302713831.8706913</v>
      </c>
      <c r="D4" s="6">
        <f>+'BOP GDP'!D4-'BOP GDP'!E4</f>
        <v>-2117454573.2965353</v>
      </c>
      <c r="E4" s="6">
        <f>+'BOP GDP'!F4-'BOP GDP'!G4</f>
        <v>-976931608.91743231</v>
      </c>
      <c r="F4" s="6">
        <f>+'BOP GDP'!H4-'BOP GDP'!I4</f>
        <v>-148409527.01049507</v>
      </c>
    </row>
    <row r="5" spans="1:7" x14ac:dyDescent="0.25">
      <c r="A5" s="5">
        <f>+'BOP GDP'!A5</f>
        <v>42278</v>
      </c>
      <c r="B5" s="6">
        <f t="shared" si="0"/>
        <v>2488529418.1216459</v>
      </c>
      <c r="C5" s="6">
        <f>+'BOP GDP'!B5-'BOP GDP'!C5</f>
        <v>5161495969.8507767</v>
      </c>
      <c r="D5" s="6">
        <f>+'BOP GDP'!D5-'BOP GDP'!E5</f>
        <v>-1899392891.0439608</v>
      </c>
      <c r="E5" s="6">
        <f>+'BOP GDP'!F5-'BOP GDP'!G5</f>
        <v>-584611894.59018707</v>
      </c>
      <c r="F5" s="6">
        <f>+'BOP GDP'!H5-'BOP GDP'!I5</f>
        <v>-188961766.09498298</v>
      </c>
    </row>
    <row r="6" spans="1:7" x14ac:dyDescent="0.25">
      <c r="A6" s="5">
        <f>+'BOP GDP'!A6</f>
        <v>42370</v>
      </c>
      <c r="B6" s="6">
        <f t="shared" si="0"/>
        <v>2198963900.8272462</v>
      </c>
      <c r="C6" s="6">
        <f>+'BOP GDP'!B6-'BOP GDP'!C6</f>
        <v>4569524280.0886555</v>
      </c>
      <c r="D6" s="6">
        <f>+'BOP GDP'!D6-'BOP GDP'!E6</f>
        <v>-1855695728.9455574</v>
      </c>
      <c r="E6" s="6">
        <f>+'BOP GDP'!F6-'BOP GDP'!G6</f>
        <v>-451121081.77197003</v>
      </c>
      <c r="F6" s="6">
        <f>+'BOP GDP'!H6-'BOP GDP'!I6</f>
        <v>-63743568.543881953</v>
      </c>
    </row>
    <row r="7" spans="1:7" x14ac:dyDescent="0.25">
      <c r="A7" s="5">
        <f>+'BOP GDP'!A7</f>
        <v>42461</v>
      </c>
      <c r="B7" s="6">
        <f t="shared" si="0"/>
        <v>2266768838.1938472</v>
      </c>
      <c r="C7" s="6">
        <f>+'BOP GDP'!B7-'BOP GDP'!C7</f>
        <v>4392961376.4244061</v>
      </c>
      <c r="D7" s="6">
        <f>+'BOP GDP'!D7-'BOP GDP'!E7</f>
        <v>-1820322432.2914917</v>
      </c>
      <c r="E7" s="6">
        <f>+'BOP GDP'!F7-'BOP GDP'!G7</f>
        <v>-265011552.34903765</v>
      </c>
      <c r="F7" s="6">
        <f>+'BOP GDP'!H7-'BOP GDP'!I7</f>
        <v>-40858553.590029716</v>
      </c>
    </row>
    <row r="8" spans="1:7" x14ac:dyDescent="0.25">
      <c r="A8" s="5">
        <f>+'BOP GDP'!A8</f>
        <v>42552</v>
      </c>
      <c r="B8" s="6">
        <f t="shared" si="0"/>
        <v>2205810285.2918477</v>
      </c>
      <c r="C8" s="6">
        <f>+'BOP GDP'!B8-'BOP GDP'!C8</f>
        <v>4471925717.4912128</v>
      </c>
      <c r="D8" s="6">
        <f>+'BOP GDP'!D8-'BOP GDP'!E8</f>
        <v>-2106123833.3530123</v>
      </c>
      <c r="E8" s="6">
        <f>+'BOP GDP'!F8-'BOP GDP'!G8</f>
        <v>-74616641.910356045</v>
      </c>
      <c r="F8" s="6">
        <f>+'BOP GDP'!H8-'BOP GDP'!I8</f>
        <v>-85374956.935996979</v>
      </c>
    </row>
    <row r="9" spans="1:7" x14ac:dyDescent="0.25">
      <c r="A9" s="5">
        <f>+'BOP GDP'!A9</f>
        <v>42644</v>
      </c>
      <c r="B9" s="6">
        <f t="shared" si="0"/>
        <v>43454087.233570337</v>
      </c>
      <c r="C9" s="6">
        <f>+'BOP GDP'!B9-'BOP GDP'!C9</f>
        <v>3677795223.5257168</v>
      </c>
      <c r="D9" s="6">
        <f>+'BOP GDP'!D9-'BOP GDP'!E9</f>
        <v>-2366378460.8850698</v>
      </c>
      <c r="E9" s="6">
        <f>+'BOP GDP'!F9-'BOP GDP'!G9</f>
        <v>-1125789511.0326087</v>
      </c>
      <c r="F9" s="6">
        <f>+'BOP GDP'!H9-'BOP GDP'!I9</f>
        <v>-142173164.37446785</v>
      </c>
    </row>
    <row r="10" spans="1:7" x14ac:dyDescent="0.25">
      <c r="A10" s="5">
        <f>+'BOP GDP'!A10</f>
        <v>42736</v>
      </c>
      <c r="B10" s="6">
        <f t="shared" si="0"/>
        <v>1244465563.9938736</v>
      </c>
      <c r="C10" s="6">
        <f>+'BOP GDP'!B10-'BOP GDP'!C10</f>
        <v>3561007320.5165443</v>
      </c>
      <c r="D10" s="6">
        <f>+'BOP GDP'!D10-'BOP GDP'!E10</f>
        <v>-2111012622.9220545</v>
      </c>
      <c r="E10" s="6">
        <f>+'BOP GDP'!F10-'BOP GDP'!G10</f>
        <v>-106278721.09226561</v>
      </c>
      <c r="F10" s="6">
        <f>+'BOP GDP'!H10-'BOP GDP'!I10</f>
        <v>-99250412.508350492</v>
      </c>
    </row>
    <row r="11" spans="1:7" x14ac:dyDescent="0.25">
      <c r="A11" s="5">
        <f>+'BOP GDP'!A11</f>
        <v>42826</v>
      </c>
      <c r="B11" s="6">
        <f t="shared" si="0"/>
        <v>1966410870.5445235</v>
      </c>
      <c r="C11" s="6">
        <f>+'BOP GDP'!B11-'BOP GDP'!C11</f>
        <v>4388118457.569521</v>
      </c>
      <c r="D11" s="6">
        <f>+'BOP GDP'!D11-'BOP GDP'!E11</f>
        <v>-2325500979.4116564</v>
      </c>
      <c r="E11" s="6">
        <f>+'BOP GDP'!F11-'BOP GDP'!G11</f>
        <v>28408933.869918823</v>
      </c>
      <c r="F11" s="6">
        <f>+'BOP GDP'!H11-'BOP GDP'!I11</f>
        <v>-124615541.48325998</v>
      </c>
    </row>
    <row r="12" spans="1:7" x14ac:dyDescent="0.25">
      <c r="A12" s="5">
        <f>+'BOP GDP'!A12</f>
        <v>42917</v>
      </c>
      <c r="B12" s="6">
        <f t="shared" si="0"/>
        <v>1080889354.8061755</v>
      </c>
      <c r="C12" s="6">
        <f>+'BOP GDP'!B12-'BOP GDP'!C12</f>
        <v>3450639195.4299278</v>
      </c>
      <c r="D12" s="6">
        <f>+'BOP GDP'!D12-'BOP GDP'!E12</f>
        <v>-1966024343.3967054</v>
      </c>
      <c r="E12" s="6">
        <f>+'BOP GDP'!F12-'BOP GDP'!G12</f>
        <v>-316408985.15910864</v>
      </c>
      <c r="F12" s="6">
        <f>+'BOP GDP'!H12-'BOP GDP'!I12</f>
        <v>-87316512.067938387</v>
      </c>
    </row>
    <row r="13" spans="1:7" x14ac:dyDescent="0.25">
      <c r="A13" s="5">
        <f>+'BOP GDP'!A13</f>
        <v>43009</v>
      </c>
      <c r="B13" s="6">
        <f t="shared" si="0"/>
        <v>1731077813.7285697</v>
      </c>
      <c r="C13" s="6">
        <f>+'BOP GDP'!B13-'BOP GDP'!C13</f>
        <v>3813527255.3358822</v>
      </c>
      <c r="D13" s="6">
        <f>+'BOP GDP'!D13-'BOP GDP'!E13</f>
        <v>-1890266562.6206729</v>
      </c>
      <c r="E13" s="6">
        <f>+'BOP GDP'!F13-'BOP GDP'!G13</f>
        <v>-121967709.2776494</v>
      </c>
      <c r="F13" s="6">
        <f>+'BOP GDP'!H13-'BOP GDP'!I13</f>
        <v>-70215169.708990037</v>
      </c>
    </row>
    <row r="14" spans="1:7" x14ac:dyDescent="0.25">
      <c r="A14" s="5">
        <f>+'BOP GDP'!A14</f>
        <v>43101</v>
      </c>
      <c r="B14" s="6">
        <f t="shared" si="0"/>
        <v>-669374718.26594746</v>
      </c>
      <c r="C14" s="6">
        <f>+'BOP GDP'!B14-'BOP GDP'!C14</f>
        <v>2015541320.6695404</v>
      </c>
      <c r="D14" s="6">
        <f>+'BOP GDP'!D14-'BOP GDP'!E14</f>
        <v>-2047200477.2925568</v>
      </c>
      <c r="E14" s="6">
        <f>+'BOP GDP'!F14-'BOP GDP'!G14</f>
        <v>-570538671.27797198</v>
      </c>
      <c r="F14" s="6">
        <f>+'BOP GDP'!H14-'BOP GDP'!I14</f>
        <v>-67176890.364959151</v>
      </c>
    </row>
    <row r="15" spans="1:7" x14ac:dyDescent="0.25">
      <c r="A15" s="5">
        <f>+'BOP GDP'!A15</f>
        <v>43191</v>
      </c>
      <c r="B15" s="6">
        <f t="shared" si="0"/>
        <v>92364368.391128778</v>
      </c>
      <c r="C15" s="6">
        <f>+'BOP GDP'!B15-'BOP GDP'!C15</f>
        <v>2810991410.4611683</v>
      </c>
      <c r="D15" s="6">
        <f>+'BOP GDP'!D15-'BOP GDP'!E15</f>
        <v>-2045153382.0875013</v>
      </c>
      <c r="E15" s="6">
        <f>+'BOP GDP'!F15-'BOP GDP'!G15</f>
        <v>-571781943.23650908</v>
      </c>
      <c r="F15" s="6">
        <f>+'BOP GDP'!H15-'BOP GDP'!I15</f>
        <v>-101691716.74602914</v>
      </c>
    </row>
    <row r="16" spans="1:7" x14ac:dyDescent="0.25">
      <c r="A16" s="5">
        <f>+'BOP GDP'!A16</f>
        <v>43282</v>
      </c>
      <c r="B16" s="6">
        <f t="shared" si="0"/>
        <v>262775017.75472963</v>
      </c>
      <c r="C16" s="6">
        <f>+'BOP GDP'!B16-'BOP GDP'!C16</f>
        <v>2529081381.4083004</v>
      </c>
      <c r="D16" s="6">
        <f>+'BOP GDP'!D16-'BOP GDP'!E16</f>
        <v>-2247830341.7714958</v>
      </c>
      <c r="E16" s="6">
        <f>+'BOP GDP'!F16-'BOP GDP'!G16</f>
        <v>-60869608.297186375</v>
      </c>
      <c r="F16" s="6">
        <f>+'BOP GDP'!H16-'BOP GDP'!I16</f>
        <v>42393586.415111423</v>
      </c>
    </row>
    <row r="17" spans="1:6" x14ac:dyDescent="0.25">
      <c r="A17" s="5">
        <f>+'BOP GDP'!A17</f>
        <v>43374</v>
      </c>
      <c r="B17" s="6">
        <f t="shared" si="0"/>
        <v>1024130305.9408385</v>
      </c>
      <c r="C17" s="6">
        <f>+'BOP GDP'!B17-'BOP GDP'!C17</f>
        <v>3415292360.7471809</v>
      </c>
      <c r="D17" s="6">
        <f>+'BOP GDP'!D17-'BOP GDP'!E17</f>
        <v>-1931325389.7273564</v>
      </c>
      <c r="E17" s="6">
        <f>+'BOP GDP'!F17-'BOP GDP'!G17</f>
        <v>-523529013.44014072</v>
      </c>
      <c r="F17" s="6">
        <f>+'BOP GDP'!H17-'BOP GDP'!I17</f>
        <v>63692348.36115469</v>
      </c>
    </row>
    <row r="18" spans="1:6" x14ac:dyDescent="0.25">
      <c r="A18" s="5">
        <f>+'BOP GDP'!A18</f>
        <v>43466</v>
      </c>
      <c r="B18" s="6">
        <f t="shared" si="0"/>
        <v>1057829349.1134833</v>
      </c>
      <c r="C18" s="6">
        <f>+'BOP GDP'!B18-'BOP GDP'!C18</f>
        <v>2517735768.7361927</v>
      </c>
      <c r="D18" s="6">
        <f>+'BOP GDP'!D18-'BOP GDP'!E18</f>
        <v>-1738702806.1742291</v>
      </c>
      <c r="E18" s="6">
        <f>+'BOP GDP'!F18-'BOP GDP'!G18</f>
        <v>213086642.41823673</v>
      </c>
      <c r="F18" s="6">
        <f>+'BOP GDP'!H18-'BOP GDP'!I18</f>
        <v>65709744.133283049</v>
      </c>
    </row>
    <row r="19" spans="1:6" x14ac:dyDescent="0.25">
      <c r="A19" s="5">
        <f>+'BOP GDP'!A19</f>
        <v>43556</v>
      </c>
      <c r="B19" s="6">
        <f t="shared" si="0"/>
        <v>702411110.3674463</v>
      </c>
      <c r="C19" s="6">
        <f>+'BOP GDP'!B19-'BOP GDP'!C19</f>
        <v>2658794330.8158474</v>
      </c>
      <c r="D19" s="6">
        <f>+'BOP GDP'!D19-'BOP GDP'!E19</f>
        <v>-1807854607.9525332</v>
      </c>
      <c r="E19" s="6">
        <f>+'BOP GDP'!F19-'BOP GDP'!G19</f>
        <v>-242757394.72403812</v>
      </c>
      <c r="F19" s="6">
        <f>+'BOP GDP'!H19-'BOP GDP'!I19</f>
        <v>94228782.228170291</v>
      </c>
    </row>
    <row r="20" spans="1:6" x14ac:dyDescent="0.25">
      <c r="A20" s="5">
        <f>+'BOP GDP'!A20</f>
        <v>43647</v>
      </c>
      <c r="B20" s="6">
        <f t="shared" si="0"/>
        <v>614321178.06974292</v>
      </c>
      <c r="C20" s="6">
        <f>+'BOP GDP'!B20-'BOP GDP'!C20</f>
        <v>2910733490.7716541</v>
      </c>
      <c r="D20" s="6">
        <f>+'BOP GDP'!D20-'BOP GDP'!E20</f>
        <v>-1927807344.7651572</v>
      </c>
      <c r="E20" s="6">
        <f>+'BOP GDP'!F20-'BOP GDP'!G20</f>
        <v>-425595794.19901705</v>
      </c>
      <c r="F20" s="6">
        <f>+'BOP GDP'!H20-'BOP GDP'!I20</f>
        <v>56990826.262263119</v>
      </c>
    </row>
    <row r="21" spans="1:6" x14ac:dyDescent="0.25">
      <c r="A21" s="5">
        <f>+'BOP GDP'!A21</f>
        <v>43739</v>
      </c>
      <c r="B21" s="6">
        <f t="shared" si="0"/>
        <v>458834291.73013723</v>
      </c>
      <c r="C21" s="6">
        <f>+'BOP GDP'!B21-'BOP GDP'!C21</f>
        <v>2726844921.8881645</v>
      </c>
      <c r="D21" s="6">
        <f>+'BOP GDP'!D21-'BOP GDP'!E21</f>
        <v>-1711777478.7532573</v>
      </c>
      <c r="E21" s="6">
        <f>+'BOP GDP'!F21-'BOP GDP'!G21</f>
        <v>-620961494.32820439</v>
      </c>
      <c r="F21" s="6">
        <f>+'BOP GDP'!H21-'BOP GDP'!I21</f>
        <v>64728342.923434347</v>
      </c>
    </row>
    <row r="22" spans="1:6" x14ac:dyDescent="0.25">
      <c r="A22" s="5">
        <f>+'BOP GDP'!A22</f>
        <v>43831</v>
      </c>
      <c r="B22" s="6">
        <f t="shared" si="0"/>
        <v>-1099081937.169235</v>
      </c>
      <c r="C22" s="6">
        <f>+'BOP GDP'!B22-'BOP GDP'!C22</f>
        <v>1109794960.3915577</v>
      </c>
      <c r="D22" s="6">
        <f>+'BOP GDP'!D22-'BOP GDP'!E22</f>
        <v>-1537716232.9725301</v>
      </c>
      <c r="E22" s="6">
        <f>+'BOP GDP'!F22-'BOP GDP'!G22</f>
        <v>-688525020.43540347</v>
      </c>
      <c r="F22" s="6">
        <f>+'BOP GDP'!H22-'BOP GDP'!I22</f>
        <v>17364355.847141057</v>
      </c>
    </row>
    <row r="23" spans="1:6" x14ac:dyDescent="0.25">
      <c r="A23" s="5">
        <f>+'BOP GDP'!A23</f>
        <v>43922</v>
      </c>
      <c r="B23" s="6">
        <f t="shared" si="0"/>
        <v>2654875185.6595068</v>
      </c>
      <c r="C23" s="6">
        <f>+'BOP GDP'!B23-'BOP GDP'!C23</f>
        <v>4242878822.4034977</v>
      </c>
      <c r="D23" s="6">
        <f>+'BOP GDP'!D23-'BOP GDP'!E23</f>
        <v>-913960573.03174043</v>
      </c>
      <c r="E23" s="6">
        <f>+'BOP GDP'!F23-'BOP GDP'!G23</f>
        <v>-710930997.6575675</v>
      </c>
      <c r="F23" s="6">
        <f>+'BOP GDP'!H23-'BOP GDP'!I23</f>
        <v>36887933.945316732</v>
      </c>
    </row>
    <row r="24" spans="1:6" x14ac:dyDescent="0.25">
      <c r="A24" s="5">
        <f>+'BOP GDP'!A24</f>
        <v>44013</v>
      </c>
      <c r="B24" s="6">
        <f t="shared" si="0"/>
        <v>2095811244.8006063</v>
      </c>
      <c r="C24" s="6">
        <f>+'BOP GDP'!B24-'BOP GDP'!C24</f>
        <v>3816669098.2815552</v>
      </c>
      <c r="D24" s="6">
        <f>+'BOP GDP'!D24-'BOP GDP'!E24</f>
        <v>-955637550.49261999</v>
      </c>
      <c r="E24" s="6">
        <f>+'BOP GDP'!F24-'BOP GDP'!G24</f>
        <v>-831275033.50836515</v>
      </c>
      <c r="F24" s="6">
        <f>+'BOP GDP'!H24-'BOP GDP'!I24</f>
        <v>66054730.52003634</v>
      </c>
    </row>
    <row r="25" spans="1:6" x14ac:dyDescent="0.25">
      <c r="A25" s="5">
        <f>+'BOP GDP'!A25</f>
        <v>44105</v>
      </c>
      <c r="B25" s="6">
        <f t="shared" si="0"/>
        <v>2589702096.8108454</v>
      </c>
      <c r="C25" s="6">
        <f>+'BOP GDP'!B25-'BOP GDP'!C25</f>
        <v>4154945853.9379482</v>
      </c>
      <c r="D25" s="6">
        <f>+'BOP GDP'!D25-'BOP GDP'!E25</f>
        <v>-758887533.96086311</v>
      </c>
      <c r="E25" s="6">
        <f>+'BOP GDP'!F25-'BOP GDP'!G25</f>
        <v>-902589553.09426546</v>
      </c>
      <c r="F25" s="6">
        <f>+'BOP GDP'!H25-'BOP GDP'!I25</f>
        <v>96233329.928025723</v>
      </c>
    </row>
    <row r="26" spans="1:6" x14ac:dyDescent="0.25">
      <c r="A26" s="5">
        <f>+'BOP GDP'!A26</f>
        <v>44197</v>
      </c>
      <c r="B26" s="6">
        <f t="shared" si="0"/>
        <v>2131704983.7397304</v>
      </c>
      <c r="C26" s="6">
        <f>+'BOP GDP'!B26-'BOP GDP'!C26</f>
        <v>3383154316.7495995</v>
      </c>
      <c r="D26" s="6">
        <f>+'BOP GDP'!D26-'BOP GDP'!E26</f>
        <v>-681248574.21211815</v>
      </c>
      <c r="E26" s="6">
        <f>+'BOP GDP'!F26-'BOP GDP'!G26</f>
        <v>-629777863.4933517</v>
      </c>
      <c r="F26" s="6">
        <f>+'BOP GDP'!H26-'BOP GDP'!I26</f>
        <v>59577104.695600718</v>
      </c>
    </row>
    <row r="27" spans="1:6" x14ac:dyDescent="0.25">
      <c r="A27" s="5">
        <f>+'BOP GDP'!A27</f>
        <v>44287</v>
      </c>
      <c r="B27" s="6">
        <f t="shared" si="0"/>
        <v>1345400164.4660358</v>
      </c>
      <c r="C27" s="6">
        <f>+'BOP GDP'!B27-'BOP GDP'!C27</f>
        <v>2497703395.2244682</v>
      </c>
      <c r="D27" s="6">
        <f>+'BOP GDP'!D27-'BOP GDP'!E27</f>
        <v>-615834626.71264505</v>
      </c>
      <c r="E27" s="6">
        <f>+'BOP GDP'!F27-'BOP GDP'!G27</f>
        <v>-625946135.13800287</v>
      </c>
      <c r="F27" s="6">
        <f>+'BOP GDP'!H27-'BOP GDP'!I27</f>
        <v>89477531.092215627</v>
      </c>
    </row>
    <row r="28" spans="1:6" x14ac:dyDescent="0.25">
      <c r="A28" s="5">
        <f>+'BOP GDP'!A28</f>
        <v>44378</v>
      </c>
      <c r="B28" s="6">
        <f t="shared" si="0"/>
        <v>1843651072.4588859</v>
      </c>
      <c r="C28" s="6">
        <f>+'BOP GDP'!B28-'BOP GDP'!C28</f>
        <v>2958330701.5723991</v>
      </c>
      <c r="D28" s="6">
        <f>+'BOP GDP'!D28-'BOP GDP'!E28</f>
        <v>-592074880.08936238</v>
      </c>
      <c r="E28" s="6">
        <f>+'BOP GDP'!F28-'BOP GDP'!G28</f>
        <v>-596059345.13602567</v>
      </c>
      <c r="F28" s="6">
        <f>+'BOP GDP'!H28-'BOP GDP'!I28</f>
        <v>73454596.11187464</v>
      </c>
    </row>
    <row r="29" spans="1:6" x14ac:dyDescent="0.25">
      <c r="A29" s="5">
        <f>+'BOP GDP'!A29</f>
        <v>44470</v>
      </c>
      <c r="B29" s="6">
        <f t="shared" si="0"/>
        <v>2434725517.698287</v>
      </c>
      <c r="C29" s="6">
        <f>+'BOP GDP'!B29-'BOP GDP'!C29</f>
        <v>3539515073.9610214</v>
      </c>
      <c r="D29" s="6">
        <f>+'BOP GDP'!D29-'BOP GDP'!E29</f>
        <v>-352115222.86501551</v>
      </c>
      <c r="E29" s="6">
        <f>+'BOP GDP'!F29-'BOP GDP'!G29</f>
        <v>-876361966.34204459</v>
      </c>
      <c r="F29" s="6">
        <f>+'BOP GDP'!H29-'BOP GDP'!I29</f>
        <v>123687632.94432566</v>
      </c>
    </row>
    <row r="30" spans="1:6" x14ac:dyDescent="0.25">
      <c r="A30" s="5">
        <f>+'BOP GDP'!A30</f>
        <v>44562</v>
      </c>
      <c r="B30" s="6">
        <f t="shared" si="0"/>
        <v>2344387132.3918753</v>
      </c>
      <c r="C30" s="6">
        <f>+'BOP GDP'!B30-'BOP GDP'!C30</f>
        <v>3418553064.1243</v>
      </c>
      <c r="D30" s="6">
        <f>+'BOP GDP'!D30-'BOP GDP'!E30</f>
        <v>-261215189.19508028</v>
      </c>
      <c r="E30" s="6">
        <f>+'BOP GDP'!F30-'BOP GDP'!G30</f>
        <v>-893507958.19249964</v>
      </c>
      <c r="F30" s="6">
        <f>+'BOP GDP'!H30-'BOP GDP'!I30</f>
        <v>80557215.655155122</v>
      </c>
    </row>
    <row r="31" spans="1:6" x14ac:dyDescent="0.25">
      <c r="A31" s="5">
        <f>+'BOP GDP'!A31</f>
        <v>44652</v>
      </c>
      <c r="B31" s="6">
        <f t="shared" si="0"/>
        <v>1942261609.58618</v>
      </c>
      <c r="C31" s="6">
        <f>+'BOP GDP'!B31-'BOP GDP'!C31</f>
        <v>3723432987.4584236</v>
      </c>
      <c r="D31" s="6">
        <f>+'BOP GDP'!D31-'BOP GDP'!E31</f>
        <v>-413009444.89673567</v>
      </c>
      <c r="E31" s="6">
        <f>+'BOP GDP'!F31-'BOP GDP'!G31</f>
        <v>-1496432885.4218955</v>
      </c>
      <c r="F31" s="6">
        <f>+'BOP GDP'!H31-'BOP GDP'!I31</f>
        <v>128270952.44638748</v>
      </c>
    </row>
    <row r="32" spans="1:6" x14ac:dyDescent="0.25">
      <c r="A32" s="5">
        <f>+'BOP GDP'!A32</f>
        <v>44743</v>
      </c>
      <c r="B32" s="6">
        <f t="shared" si="0"/>
        <v>3149631721.6330485</v>
      </c>
      <c r="C32" s="6">
        <f>+'BOP GDP'!B32-'BOP GDP'!C32</f>
        <v>4104710580.2587566</v>
      </c>
      <c r="D32" s="6">
        <f>+'BOP GDP'!D32-'BOP GDP'!E32</f>
        <v>-537399101.59261417</v>
      </c>
      <c r="E32" s="6">
        <f>+'BOP GDP'!F32-'BOP GDP'!G32</f>
        <v>-561578702.15795016</v>
      </c>
      <c r="F32" s="6">
        <f>+'BOP GDP'!H32-'BOP GDP'!I32</f>
        <v>143898945.12485668</v>
      </c>
    </row>
    <row r="33" spans="1:6" x14ac:dyDescent="0.25">
      <c r="A33" s="5">
        <f>+'BOP GDP'!A33</f>
        <v>44835</v>
      </c>
      <c r="B33" s="6">
        <f t="shared" si="0"/>
        <v>2240288869.5559106</v>
      </c>
      <c r="C33" s="6">
        <f>+'BOP GDP'!B33-'BOP GDP'!C33</f>
        <v>3253148318.3200684</v>
      </c>
      <c r="D33" s="6">
        <f>+'BOP GDP'!D33-'BOP GDP'!E33</f>
        <v>-716189978.23559403</v>
      </c>
      <c r="E33" s="6">
        <f>+'BOP GDP'!F33-'BOP GDP'!G33</f>
        <v>-383456768.44170499</v>
      </c>
      <c r="F33" s="6">
        <f>+'BOP GDP'!H33-'BOP GDP'!I33</f>
        <v>86787297.913140789</v>
      </c>
    </row>
    <row r="34" spans="1:6" x14ac:dyDescent="0.25">
      <c r="A34" s="5">
        <f>+'BOP GDP'!A34</f>
        <v>44927</v>
      </c>
      <c r="B34" s="6">
        <f t="shared" si="0"/>
        <v>1925390124.7381516</v>
      </c>
      <c r="C34" s="6">
        <f>+'BOP GDP'!B34-'BOP GDP'!C34</f>
        <v>3208829692.2476177</v>
      </c>
      <c r="D34" s="6">
        <f>+'BOP GDP'!D34-'BOP GDP'!E34</f>
        <v>-921673284.81292343</v>
      </c>
      <c r="E34" s="6">
        <f>+'BOP GDP'!F34-'BOP GDP'!G34</f>
        <v>-397683404.49287653</v>
      </c>
      <c r="F34" s="6">
        <f>+'BOP GDP'!H34-'BOP GDP'!I34</f>
        <v>35917121.796333805</v>
      </c>
    </row>
    <row r="35" spans="1:6" x14ac:dyDescent="0.25">
      <c r="A35" s="5">
        <f>+'BOP GDP'!A35</f>
        <v>45017</v>
      </c>
      <c r="B35" s="6">
        <f t="shared" si="0"/>
        <v>1487277208.6692052</v>
      </c>
      <c r="C35" s="6">
        <f>+'BOP GDP'!B35-'BOP GDP'!C35</f>
        <v>3511218724.0822697</v>
      </c>
      <c r="D35" s="6">
        <f>+'BOP GDP'!D35-'BOP GDP'!E35</f>
        <v>-1056513255.247735</v>
      </c>
      <c r="E35" s="6">
        <f>+'BOP GDP'!F35-'BOP GDP'!G35</f>
        <v>-1033354857.678525</v>
      </c>
      <c r="F35" s="6">
        <f>+'BOP GDP'!H35-'BOP GDP'!I35</f>
        <v>65926597.51319541</v>
      </c>
    </row>
    <row r="36" spans="1:6" x14ac:dyDescent="0.25">
      <c r="A36" s="5">
        <f>+'BOP GDP'!A36</f>
        <v>45108</v>
      </c>
      <c r="B36" s="6">
        <f t="shared" si="0"/>
        <v>1339460111.5511289</v>
      </c>
      <c r="C36" s="6">
        <f>+'BOP GDP'!B36-'BOP GDP'!C36</f>
        <v>3268781229.1068783</v>
      </c>
      <c r="D36" s="6">
        <f>+'BOP GDP'!D36-'BOP GDP'!E36</f>
        <v>-1253116685.2023044</v>
      </c>
      <c r="E36" s="6">
        <f>+'BOP GDP'!F36-'BOP GDP'!G36</f>
        <v>-724039592.17820668</v>
      </c>
      <c r="F36" s="6">
        <f>+'BOP GDP'!H36-'BOP GDP'!I36</f>
        <v>47835159.824761674</v>
      </c>
    </row>
    <row r="37" spans="1:6" x14ac:dyDescent="0.25">
      <c r="A37" s="5">
        <f>+'BOP GDP'!A37</f>
        <v>45200</v>
      </c>
      <c r="B37" s="6">
        <f t="shared" si="0"/>
        <v>995040205.43517661</v>
      </c>
      <c r="C37" s="6">
        <f>+'BOP GDP'!B37-'BOP GDP'!C37</f>
        <v>3008011901.5453873</v>
      </c>
      <c r="D37" s="6">
        <f>+'BOP GDP'!D37-'BOP GDP'!E37</f>
        <v>-1340269692.6412334</v>
      </c>
      <c r="E37" s="6">
        <f>+'BOP GDP'!F37-'BOP GDP'!G37</f>
        <v>-775279124.80976295</v>
      </c>
      <c r="F37" s="6">
        <f>+'BOP GDP'!H37-'BOP GDP'!I37</f>
        <v>102577121.34078568</v>
      </c>
    </row>
    <row r="38" spans="1:6" x14ac:dyDescent="0.25">
      <c r="A38" s="5">
        <f>+'BOP GDP'!A38</f>
        <v>45292</v>
      </c>
      <c r="B38" s="6">
        <f t="shared" si="0"/>
        <v>1369085463.9766636</v>
      </c>
      <c r="C38" s="6">
        <f>+'BOP GDP'!B38-'BOP GDP'!C38</f>
        <v>3213245878.2760391</v>
      </c>
      <c r="D38" s="6">
        <f>+'BOP GDP'!D38-'BOP GDP'!E38</f>
        <v>-1315308949.9962537</v>
      </c>
      <c r="E38" s="6">
        <f>+'BOP GDP'!F38-'BOP GDP'!G38</f>
        <v>-610295027.17609501</v>
      </c>
      <c r="F38" s="6">
        <f>+'BOP GDP'!H38-'BOP GDP'!I38</f>
        <v>81443562.872973159</v>
      </c>
    </row>
    <row r="39" spans="1:6" x14ac:dyDescent="0.25">
      <c r="A39" s="5">
        <f>+'BOP GDP'!A39</f>
        <v>45383</v>
      </c>
      <c r="B39" s="6">
        <f t="shared" si="0"/>
        <v>1326138873.1684821</v>
      </c>
      <c r="C39" s="6">
        <f>+'BOP GDP'!B39-'BOP GDP'!C39</f>
        <v>3556902626.7699528</v>
      </c>
      <c r="D39" s="6">
        <f>+'BOP GDP'!D39-'BOP GDP'!E39</f>
        <v>-1344857936.9558735</v>
      </c>
      <c r="E39" s="6">
        <f>+'BOP GDP'!F39-'BOP GDP'!G39</f>
        <v>-948413052.46714282</v>
      </c>
      <c r="F39" s="6">
        <f>+'BOP GDP'!H39-'BOP GDP'!I39</f>
        <v>62507235.82154566</v>
      </c>
    </row>
    <row r="40" spans="1:6" x14ac:dyDescent="0.25">
      <c r="A40" s="5">
        <f>+'BOP GDP'!A40</f>
        <v>45474</v>
      </c>
      <c r="B40" s="6">
        <f t="shared" si="0"/>
        <v>3152916014.8111629</v>
      </c>
      <c r="C40" s="6">
        <f>+'BOP GDP'!B40-'BOP GDP'!C40</f>
        <v>4658897683.7660351</v>
      </c>
      <c r="D40" s="6">
        <f>+'BOP GDP'!D40-'BOP GDP'!E40</f>
        <v>-1177494716.7555923</v>
      </c>
      <c r="E40" s="6">
        <f>+'BOP GDP'!F40-'BOP GDP'!G40</f>
        <v>-411531662.46444368</v>
      </c>
      <c r="F40" s="6">
        <f>+'BOP GDP'!H40-'BOP GDP'!I40</f>
        <v>83044710.26516366</v>
      </c>
    </row>
    <row r="41" spans="1:6" x14ac:dyDescent="0.25">
      <c r="A41" s="5">
        <f>+'BOP GDP'!A41</f>
        <v>45566</v>
      </c>
      <c r="B41" s="6">
        <f t="shared" si="0"/>
        <v>3155330254.2102528</v>
      </c>
      <c r="C41" s="6">
        <f>+'BOP GDP'!B41-'BOP GDP'!C41</f>
        <v>4927520224.786171</v>
      </c>
      <c r="D41" s="6">
        <f>+'BOP GDP'!D41-'BOP GDP'!E41</f>
        <v>-1057225316.6526976</v>
      </c>
      <c r="E41" s="6">
        <f>+'BOP GDP'!F41-'BOP GDP'!G41</f>
        <v>-807567972.43961096</v>
      </c>
      <c r="F41" s="6">
        <f>+'BOP GDP'!H41-'BOP GDP'!I41</f>
        <v>92603318.516390413</v>
      </c>
    </row>
    <row r="42" spans="1:6" x14ac:dyDescent="0.25">
      <c r="A42" s="5">
        <f>+'BOP GDP'!A42</f>
        <v>45658</v>
      </c>
      <c r="B42" s="6">
        <f t="shared" si="0"/>
        <v>3812916565.6067491</v>
      </c>
      <c r="C42" s="6">
        <f>+'BOP GDP'!B42-'BOP GDP'!C42</f>
        <v>5481153738.0159378</v>
      </c>
      <c r="D42" s="6">
        <f>+'BOP GDP'!D42-'BOP GDP'!E42</f>
        <v>-1234473981.5075505</v>
      </c>
      <c r="E42" s="6">
        <f>+'BOP GDP'!F42-'BOP GDP'!G42</f>
        <v>-496048626.35592794</v>
      </c>
      <c r="F42" s="6">
        <f>+'BOP GDP'!H42-'BOP GDP'!I42</f>
        <v>62285435.454289496</v>
      </c>
    </row>
    <row r="43" spans="1:6" x14ac:dyDescent="0.25">
      <c r="A43" s="5">
        <f>+'BOP GDP'!A43</f>
        <v>45748</v>
      </c>
      <c r="B43" s="6">
        <f t="shared" si="0"/>
        <v>2793101262.183682</v>
      </c>
      <c r="C43" s="6">
        <f>+'BOP GDP'!B43-'BOP GDP'!C43</f>
        <v>4575198501.374073</v>
      </c>
      <c r="D43" s="6">
        <f>+'BOP GDP'!D43-'BOP GDP'!E43</f>
        <v>-989337416.2851243</v>
      </c>
      <c r="E43" s="6">
        <f>+'BOP GDP'!F43-'BOP GDP'!G43</f>
        <v>-881030554.15974426</v>
      </c>
      <c r="F43" s="6">
        <f>+'BOP GDP'!H43-'BOP GDP'!I43</f>
        <v>88270731.254477456</v>
      </c>
    </row>
    <row r="44" spans="1:6" x14ac:dyDescent="0.25">
      <c r="A44" s="5">
        <f>+'BOP GDP'!A44</f>
        <v>45839</v>
      </c>
      <c r="B44" s="6">
        <f t="shared" si="0"/>
        <v>3872611256.2931652</v>
      </c>
      <c r="C44" s="6">
        <f>+'BOP GDP'!B44-'BOP GDP'!C44</f>
        <v>5290864083.8807659</v>
      </c>
      <c r="D44" s="6">
        <f>+'BOP GDP'!D44-'BOP GDP'!E44</f>
        <v>-945455144.15529156</v>
      </c>
      <c r="E44" s="6">
        <f>+'BOP GDP'!F44-'BOP GDP'!G44</f>
        <v>-635586974.52237487</v>
      </c>
      <c r="F44" s="6">
        <f>+'BOP GDP'!H44-'BOP GDP'!I44</f>
        <v>162789291.09006613</v>
      </c>
    </row>
    <row r="45" spans="1:6" x14ac:dyDescent="0.25">
      <c r="A45" s="5"/>
      <c r="B45" s="6"/>
      <c r="C45" s="6"/>
      <c r="D45" s="6"/>
      <c r="E45" s="6"/>
      <c r="F45" s="6"/>
    </row>
    <row r="46" spans="1:6" x14ac:dyDescent="0.25">
      <c r="A46" s="5"/>
      <c r="B46" s="6"/>
      <c r="C46" s="6"/>
      <c r="D46" s="6"/>
      <c r="E46" s="6"/>
      <c r="F46" s="6"/>
    </row>
    <row r="47" spans="1:6" x14ac:dyDescent="0.25">
      <c r="A47" s="5"/>
      <c r="B47" s="6"/>
      <c r="C47" s="6"/>
      <c r="D47" s="6"/>
      <c r="E47" s="6"/>
      <c r="F47" s="6"/>
    </row>
    <row r="48" spans="1:6" x14ac:dyDescent="0.25">
      <c r="A48" s="5"/>
      <c r="B48" s="6"/>
      <c r="C48" s="6"/>
      <c r="D48" s="6"/>
      <c r="E48" s="6"/>
      <c r="F48" s="6"/>
    </row>
    <row r="49" spans="1:6" x14ac:dyDescent="0.25">
      <c r="A49" s="5"/>
      <c r="B49" s="6"/>
      <c r="C49" s="6"/>
      <c r="D49" s="6"/>
      <c r="E49" s="6"/>
      <c r="F49" s="6"/>
    </row>
    <row r="50" spans="1:6" x14ac:dyDescent="0.25">
      <c r="A50" s="5"/>
      <c r="B50" s="6"/>
      <c r="C50" s="6"/>
      <c r="D50" s="6"/>
      <c r="E50" s="6"/>
      <c r="F50" s="6"/>
    </row>
    <row r="51" spans="1:6" x14ac:dyDescent="0.25">
      <c r="A51" s="5"/>
      <c r="B51" s="6"/>
      <c r="C51" s="6"/>
      <c r="D51" s="6"/>
      <c r="E51" s="6"/>
      <c r="F51" s="6"/>
    </row>
    <row r="52" spans="1:6" x14ac:dyDescent="0.25">
      <c r="A52" s="5"/>
      <c r="B52" s="6"/>
      <c r="C52" s="6"/>
      <c r="D52" s="6"/>
      <c r="E52" s="6"/>
      <c r="F52" s="6"/>
    </row>
    <row r="53" spans="1:6" x14ac:dyDescent="0.25">
      <c r="A53" s="5"/>
      <c r="B53" s="6"/>
      <c r="C53" s="6"/>
      <c r="D53" s="6"/>
      <c r="E53" s="6"/>
      <c r="F53" s="6"/>
    </row>
    <row r="54" spans="1:6" x14ac:dyDescent="0.25">
      <c r="A54" s="5"/>
      <c r="B54" s="6"/>
      <c r="C54" s="6"/>
      <c r="D54" s="6"/>
      <c r="E54" s="6"/>
      <c r="F54" s="6"/>
    </row>
    <row r="55" spans="1:6" x14ac:dyDescent="0.25">
      <c r="A55" s="5"/>
      <c r="B55" s="6"/>
      <c r="C55" s="6"/>
      <c r="D55" s="6"/>
      <c r="E55" s="6"/>
      <c r="F55" s="6"/>
    </row>
    <row r="56" spans="1:6" x14ac:dyDescent="0.25">
      <c r="A56" s="5"/>
      <c r="B56" s="6"/>
      <c r="C56" s="6"/>
      <c r="D56" s="6"/>
      <c r="E56" s="6"/>
      <c r="F56" s="6"/>
    </row>
    <row r="57" spans="1:6" x14ac:dyDescent="0.25">
      <c r="A57" s="5"/>
      <c r="B57" s="6"/>
      <c r="C57" s="6"/>
      <c r="D57" s="6"/>
      <c r="E57" s="6"/>
      <c r="F57" s="6"/>
    </row>
    <row r="58" spans="1:6" x14ac:dyDescent="0.25">
      <c r="A58" s="5"/>
      <c r="B58" s="6"/>
      <c r="C58" s="6"/>
      <c r="D58" s="6"/>
      <c r="E58" s="6"/>
      <c r="F58" s="6"/>
    </row>
    <row r="59" spans="1:6" x14ac:dyDescent="0.25">
      <c r="A59" s="5"/>
      <c r="B59" s="6"/>
      <c r="C59" s="6"/>
      <c r="D59" s="6"/>
      <c r="E59" s="6"/>
      <c r="F59" s="6"/>
    </row>
    <row r="60" spans="1:6" x14ac:dyDescent="0.25">
      <c r="A60" s="5"/>
      <c r="B60" s="6"/>
      <c r="C60" s="6"/>
      <c r="D60" s="6"/>
      <c r="E60" s="6"/>
      <c r="F60" s="6"/>
    </row>
    <row r="61" spans="1:6" x14ac:dyDescent="0.25">
      <c r="A61" s="5"/>
      <c r="B61" s="6"/>
      <c r="C61" s="6"/>
      <c r="D61" s="6"/>
      <c r="E61" s="6"/>
      <c r="F61" s="6"/>
    </row>
    <row r="62" spans="1:6" x14ac:dyDescent="0.25">
      <c r="A62" s="5"/>
      <c r="B62" s="6"/>
      <c r="C62" s="6"/>
      <c r="D62" s="6"/>
      <c r="E62" s="6"/>
      <c r="F62" s="6"/>
    </row>
    <row r="63" spans="1:6" x14ac:dyDescent="0.25">
      <c r="A63" s="5"/>
      <c r="B63" s="6"/>
      <c r="C63" s="6"/>
      <c r="D63" s="6"/>
      <c r="E63" s="6"/>
      <c r="F63" s="6"/>
    </row>
    <row r="64" spans="1:6" x14ac:dyDescent="0.25">
      <c r="A64" s="5"/>
      <c r="B64" s="6"/>
      <c r="C64" s="6"/>
      <c r="D64" s="6"/>
      <c r="E64" s="6"/>
      <c r="F64" s="6"/>
    </row>
    <row r="65" spans="1:6" x14ac:dyDescent="0.25">
      <c r="A65" s="5"/>
      <c r="B65" s="6"/>
      <c r="C65" s="6"/>
      <c r="D65" s="6"/>
      <c r="E65" s="6"/>
      <c r="F65" s="6"/>
    </row>
    <row r="66" spans="1:6" x14ac:dyDescent="0.25">
      <c r="A66" s="5"/>
      <c r="B66" s="6"/>
      <c r="C66" s="6"/>
      <c r="D66" s="6"/>
      <c r="E66" s="6"/>
      <c r="F66" s="6"/>
    </row>
    <row r="67" spans="1:6" x14ac:dyDescent="0.25">
      <c r="A67" s="5"/>
      <c r="B67" s="6"/>
      <c r="C67" s="6"/>
      <c r="D67" s="6"/>
      <c r="E67" s="6"/>
      <c r="F67" s="6"/>
    </row>
    <row r="68" spans="1:6" x14ac:dyDescent="0.25">
      <c r="A68" s="5"/>
      <c r="B68" s="6"/>
      <c r="C68" s="6"/>
      <c r="D68" s="6"/>
      <c r="E68" s="6"/>
      <c r="F68" s="6"/>
    </row>
    <row r="69" spans="1:6" x14ac:dyDescent="0.25">
      <c r="A69" s="5"/>
      <c r="B69" s="6"/>
      <c r="C69" s="6"/>
      <c r="D69" s="6"/>
      <c r="E69" s="6"/>
      <c r="F69" s="6"/>
    </row>
    <row r="70" spans="1:6" x14ac:dyDescent="0.25">
      <c r="A70" s="5"/>
      <c r="B70" s="6"/>
      <c r="C70" s="6"/>
      <c r="D70" s="6"/>
      <c r="E70" s="6"/>
      <c r="F70" s="6"/>
    </row>
    <row r="71" spans="1:6" x14ac:dyDescent="0.25">
      <c r="A71" s="5"/>
      <c r="B71" s="6"/>
      <c r="C71" s="6"/>
      <c r="D71" s="6"/>
      <c r="E71" s="6"/>
      <c r="F71" s="6"/>
    </row>
    <row r="72" spans="1:6" x14ac:dyDescent="0.25">
      <c r="A72" s="5"/>
      <c r="B72" s="6"/>
      <c r="C72" s="6"/>
      <c r="D72" s="6"/>
      <c r="E72" s="6"/>
      <c r="F72" s="6"/>
    </row>
    <row r="73" spans="1:6" x14ac:dyDescent="0.25">
      <c r="A73" s="5"/>
      <c r="B73" s="6"/>
      <c r="C73" s="6"/>
      <c r="D73" s="6"/>
      <c r="E73" s="6"/>
      <c r="F73" s="6"/>
    </row>
    <row r="74" spans="1:6" x14ac:dyDescent="0.25">
      <c r="A74" s="5"/>
      <c r="B74" s="6"/>
      <c r="C74" s="6"/>
      <c r="D74" s="6"/>
      <c r="E74" s="6"/>
      <c r="F74" s="6"/>
    </row>
    <row r="75" spans="1:6" x14ac:dyDescent="0.25">
      <c r="A75" s="5"/>
      <c r="B75" s="6"/>
      <c r="C75" s="6"/>
      <c r="D75" s="6"/>
      <c r="E75" s="6"/>
      <c r="F75" s="6"/>
    </row>
    <row r="76" spans="1:6" x14ac:dyDescent="0.25">
      <c r="A76" s="5"/>
      <c r="B76" s="6"/>
      <c r="C76" s="6"/>
      <c r="D76" s="6"/>
      <c r="E76" s="6"/>
      <c r="F76" s="6"/>
    </row>
    <row r="77" spans="1:6" x14ac:dyDescent="0.25">
      <c r="A77" s="5"/>
      <c r="B77" s="6"/>
      <c r="C77" s="6"/>
      <c r="D77" s="6"/>
      <c r="E77" s="6"/>
      <c r="F77" s="6"/>
    </row>
    <row r="78" spans="1:6" x14ac:dyDescent="0.25">
      <c r="A78" s="5"/>
      <c r="B78" s="6"/>
      <c r="C78" s="6"/>
      <c r="D78" s="6"/>
      <c r="E78" s="6"/>
      <c r="F78" s="6"/>
    </row>
    <row r="79" spans="1:6" x14ac:dyDescent="0.25">
      <c r="A79" s="5"/>
      <c r="B79" s="6"/>
      <c r="C79" s="6"/>
      <c r="D79" s="6"/>
      <c r="E79" s="6"/>
      <c r="F79" s="6"/>
    </row>
    <row r="80" spans="1:6" x14ac:dyDescent="0.25">
      <c r="A80" s="5"/>
      <c r="B80" s="6"/>
      <c r="C80" s="6"/>
      <c r="D80" s="6"/>
      <c r="E80" s="6"/>
      <c r="F80" s="6"/>
    </row>
    <row r="81" spans="1:6" x14ac:dyDescent="0.25">
      <c r="A81" s="5"/>
      <c r="B81" s="6"/>
      <c r="C81" s="6"/>
      <c r="D81" s="6"/>
      <c r="E81" s="6"/>
      <c r="F81" s="6"/>
    </row>
    <row r="82" spans="1:6" x14ac:dyDescent="0.25">
      <c r="A82" s="5"/>
      <c r="B82" s="6"/>
      <c r="C82" s="6"/>
      <c r="D82" s="6"/>
      <c r="E82" s="6"/>
      <c r="F82" s="6"/>
    </row>
    <row r="83" spans="1:6" x14ac:dyDescent="0.25">
      <c r="A83" s="5"/>
      <c r="B83" s="6"/>
      <c r="C83" s="6"/>
      <c r="D83" s="6"/>
      <c r="E83" s="6"/>
      <c r="F83" s="6"/>
    </row>
    <row r="84" spans="1:6" x14ac:dyDescent="0.25">
      <c r="A84" s="5"/>
      <c r="B84" s="6"/>
      <c r="C84" s="6"/>
      <c r="D84" s="6"/>
      <c r="E84" s="6"/>
      <c r="F84" s="6"/>
    </row>
    <row r="85" spans="1:6" x14ac:dyDescent="0.25">
      <c r="A85" s="5"/>
      <c r="B85" s="6"/>
      <c r="C85" s="6"/>
      <c r="D85" s="6"/>
      <c r="E85" s="6"/>
      <c r="F85" s="6"/>
    </row>
    <row r="86" spans="1:6" x14ac:dyDescent="0.25">
      <c r="A86" s="5"/>
      <c r="B86" s="6"/>
      <c r="C86" s="6"/>
      <c r="D86" s="6"/>
      <c r="E86" s="6"/>
      <c r="F86" s="6"/>
    </row>
    <row r="87" spans="1:6" x14ac:dyDescent="0.25">
      <c r="A87" s="5"/>
      <c r="B87" s="6"/>
      <c r="C87" s="6"/>
      <c r="D87" s="6"/>
      <c r="E87" s="6"/>
      <c r="F87" s="6"/>
    </row>
    <row r="88" spans="1:6" x14ac:dyDescent="0.25">
      <c r="A88" s="5"/>
      <c r="B88" s="6"/>
      <c r="C88" s="6"/>
      <c r="D88" s="6"/>
      <c r="E88" s="6"/>
      <c r="F88" s="6"/>
    </row>
    <row r="89" spans="1:6" x14ac:dyDescent="0.25">
      <c r="A89" s="5"/>
      <c r="B89" s="6"/>
      <c r="C89" s="6"/>
      <c r="D89" s="6"/>
      <c r="E89" s="6"/>
      <c r="F89" s="6"/>
    </row>
    <row r="90" spans="1:6" x14ac:dyDescent="0.25">
      <c r="A90" s="5"/>
      <c r="B90" s="6"/>
      <c r="C90" s="6"/>
      <c r="D90" s="6"/>
      <c r="E90" s="6"/>
      <c r="F90" s="6"/>
    </row>
    <row r="91" spans="1:6" x14ac:dyDescent="0.25">
      <c r="A91" s="5"/>
      <c r="B91" s="6"/>
      <c r="C91" s="6"/>
      <c r="D91" s="6"/>
      <c r="E91" s="6"/>
      <c r="F91" s="6"/>
    </row>
    <row r="92" spans="1:6" x14ac:dyDescent="0.25">
      <c r="A92" s="5"/>
      <c r="B92" s="6"/>
      <c r="C92" s="6"/>
      <c r="D92" s="6"/>
      <c r="E92" s="6"/>
      <c r="F92" s="6"/>
    </row>
    <row r="93" spans="1:6" x14ac:dyDescent="0.25">
      <c r="A93" s="5"/>
      <c r="B93" s="6"/>
      <c r="C93" s="6"/>
      <c r="D93" s="6"/>
      <c r="E93" s="6"/>
      <c r="F93" s="6"/>
    </row>
    <row r="94" spans="1:6" x14ac:dyDescent="0.25">
      <c r="A94" s="5"/>
      <c r="B94" s="6"/>
      <c r="C94" s="6"/>
      <c r="D94" s="6"/>
      <c r="E94" s="6"/>
      <c r="F94" s="6"/>
    </row>
    <row r="95" spans="1:6" x14ac:dyDescent="0.25">
      <c r="A95" s="5"/>
      <c r="B95" s="6"/>
      <c r="C95" s="6"/>
      <c r="D95" s="6"/>
      <c r="E95" s="6"/>
      <c r="F95" s="6"/>
    </row>
    <row r="96" spans="1:6" x14ac:dyDescent="0.25">
      <c r="A96" s="5"/>
      <c r="B96" s="6"/>
      <c r="C96" s="6"/>
      <c r="D96" s="6"/>
      <c r="E96" s="6"/>
      <c r="F96" s="6"/>
    </row>
    <row r="97" spans="1:6" x14ac:dyDescent="0.25">
      <c r="A97" s="5"/>
      <c r="B97" s="6"/>
      <c r="C97" s="6"/>
      <c r="D97" s="6"/>
      <c r="E97" s="6"/>
      <c r="F97" s="6"/>
    </row>
    <row r="98" spans="1:6" x14ac:dyDescent="0.25">
      <c r="A98" s="5"/>
      <c r="B98" s="6"/>
      <c r="C98" s="6"/>
      <c r="D98" s="6"/>
      <c r="E98" s="6"/>
      <c r="F98" s="6"/>
    </row>
    <row r="99" spans="1:6" x14ac:dyDescent="0.25">
      <c r="A99" s="5"/>
      <c r="B99" s="6"/>
      <c r="C99" s="6"/>
      <c r="D99" s="6"/>
      <c r="E99" s="6"/>
      <c r="F99" s="6"/>
    </row>
    <row r="100" spans="1:6" x14ac:dyDescent="0.25">
      <c r="A100" s="5"/>
      <c r="B100" s="6"/>
      <c r="C100" s="6"/>
      <c r="D100" s="6"/>
      <c r="E100" s="6"/>
      <c r="F100" s="6"/>
    </row>
    <row r="101" spans="1:6" x14ac:dyDescent="0.25">
      <c r="A101" s="5"/>
      <c r="B101" s="6"/>
      <c r="C101" s="6"/>
      <c r="D101" s="6"/>
      <c r="E101" s="6"/>
      <c r="F101" s="6"/>
    </row>
    <row r="102" spans="1:6" x14ac:dyDescent="0.25">
      <c r="A102" s="5"/>
      <c r="B102" s="6"/>
      <c r="C102" s="6"/>
      <c r="D102" s="6"/>
      <c r="E102" s="6"/>
      <c r="F102" s="6"/>
    </row>
    <row r="103" spans="1:6" x14ac:dyDescent="0.25">
      <c r="A103" s="5"/>
      <c r="B103" s="6"/>
      <c r="C103" s="6"/>
      <c r="D103" s="6"/>
      <c r="E103" s="6"/>
      <c r="F103" s="6"/>
    </row>
    <row r="104" spans="1:6" x14ac:dyDescent="0.25">
      <c r="A104" s="5"/>
      <c r="B104" s="6"/>
      <c r="C104" s="6"/>
      <c r="D104" s="6"/>
      <c r="E104" s="6"/>
      <c r="F104" s="6"/>
    </row>
    <row r="105" spans="1:6" x14ac:dyDescent="0.25">
      <c r="A105" s="5"/>
      <c r="B105" s="6"/>
      <c r="C105" s="6"/>
      <c r="D105" s="6"/>
      <c r="E105" s="6"/>
      <c r="F105" s="6"/>
    </row>
    <row r="106" spans="1:6" x14ac:dyDescent="0.25">
      <c r="A106" s="5"/>
      <c r="B106" s="6"/>
      <c r="C106" s="6"/>
      <c r="D106" s="6"/>
      <c r="E106" s="6"/>
      <c r="F106" s="6"/>
    </row>
    <row r="107" spans="1:6" x14ac:dyDescent="0.25">
      <c r="A107" s="5"/>
      <c r="B107" s="6"/>
      <c r="C107" s="6"/>
      <c r="D107" s="6"/>
      <c r="E107" s="6"/>
      <c r="F107" s="6"/>
    </row>
    <row r="108" spans="1:6" x14ac:dyDescent="0.25">
      <c r="A108" s="5"/>
      <c r="B108" s="6"/>
      <c r="C108" s="6"/>
      <c r="D108" s="6"/>
      <c r="E108" s="6"/>
      <c r="F108" s="6"/>
    </row>
    <row r="109" spans="1:6" x14ac:dyDescent="0.25">
      <c r="A109" s="5"/>
      <c r="B109" s="6"/>
      <c r="C109" s="6"/>
      <c r="D109" s="6"/>
      <c r="E109" s="6"/>
      <c r="F109" s="6"/>
    </row>
    <row r="110" spans="1:6" x14ac:dyDescent="0.25">
      <c r="A110" s="5"/>
      <c r="B110" s="6"/>
      <c r="C110" s="6"/>
      <c r="D110" s="6"/>
      <c r="E110" s="6"/>
      <c r="F110" s="6"/>
    </row>
    <row r="111" spans="1:6" x14ac:dyDescent="0.25">
      <c r="A111" s="5"/>
      <c r="B111" s="6"/>
      <c r="C111" s="6"/>
      <c r="D111" s="6"/>
      <c r="E111" s="6"/>
      <c r="F111" s="6"/>
    </row>
    <row r="112" spans="1:6" x14ac:dyDescent="0.25">
      <c r="A112" s="5"/>
      <c r="B112" s="6"/>
      <c r="C112" s="6"/>
      <c r="D112" s="6"/>
      <c r="E112" s="6"/>
      <c r="F112" s="6"/>
    </row>
    <row r="113" spans="1:6" x14ac:dyDescent="0.25">
      <c r="A113" s="5"/>
      <c r="B113" s="6"/>
      <c r="C113" s="6"/>
      <c r="D113" s="6"/>
      <c r="E113" s="6"/>
      <c r="F113" s="6"/>
    </row>
    <row r="114" spans="1:6" x14ac:dyDescent="0.25">
      <c r="A114" s="5"/>
      <c r="B114" s="6"/>
      <c r="C114" s="6"/>
      <c r="D114" s="6"/>
      <c r="E114" s="6"/>
      <c r="F114" s="6"/>
    </row>
    <row r="115" spans="1:6" x14ac:dyDescent="0.25">
      <c r="A115" s="5"/>
      <c r="B115" s="6"/>
      <c r="C115" s="6"/>
      <c r="D115" s="6"/>
      <c r="E115" s="6"/>
      <c r="F115" s="6"/>
    </row>
    <row r="116" spans="1:6" x14ac:dyDescent="0.25">
      <c r="A116" s="5"/>
      <c r="B116" s="6"/>
      <c r="C116" s="6"/>
      <c r="D116" s="6"/>
      <c r="E116" s="6"/>
      <c r="F116" s="6"/>
    </row>
    <row r="117" spans="1:6" x14ac:dyDescent="0.25">
      <c r="A117" s="5"/>
      <c r="B117" s="6"/>
      <c r="C117" s="6"/>
      <c r="D117" s="6"/>
      <c r="E117" s="6"/>
      <c r="F117" s="6"/>
    </row>
    <row r="118" spans="1:6" x14ac:dyDescent="0.25">
      <c r="A118" s="5"/>
      <c r="B118" s="6"/>
      <c r="C118" s="6"/>
      <c r="D118" s="6"/>
      <c r="E118" s="6"/>
      <c r="F118" s="6"/>
    </row>
    <row r="119" spans="1:6" x14ac:dyDescent="0.25">
      <c r="A119" s="5"/>
      <c r="B119" s="6"/>
      <c r="C119" s="6"/>
      <c r="D119" s="6"/>
      <c r="E119" s="6"/>
      <c r="F119" s="6"/>
    </row>
    <row r="120" spans="1:6" x14ac:dyDescent="0.25">
      <c r="A120" s="5"/>
      <c r="B120" s="6"/>
      <c r="C120" s="6"/>
      <c r="D120" s="6"/>
      <c r="E120" s="6"/>
      <c r="F120" s="6"/>
    </row>
    <row r="121" spans="1:6" x14ac:dyDescent="0.25">
      <c r="A121" s="5"/>
      <c r="B121" s="6"/>
      <c r="C121" s="6"/>
      <c r="D121" s="6"/>
      <c r="E121" s="6"/>
      <c r="F121" s="6"/>
    </row>
    <row r="122" spans="1:6" x14ac:dyDescent="0.25">
      <c r="A122" s="5"/>
      <c r="B122" s="6"/>
      <c r="C122" s="6"/>
      <c r="D122" s="6"/>
      <c r="E122" s="6"/>
      <c r="F122" s="6"/>
    </row>
    <row r="123" spans="1:6" x14ac:dyDescent="0.25">
      <c r="A123" s="5"/>
      <c r="B123" s="6"/>
      <c r="C123" s="6"/>
      <c r="D123" s="6"/>
      <c r="E123" s="6"/>
      <c r="F123" s="6"/>
    </row>
    <row r="124" spans="1:6" x14ac:dyDescent="0.25">
      <c r="A124" s="5"/>
      <c r="B124" s="6"/>
      <c r="C124" s="6"/>
      <c r="D124" s="6"/>
      <c r="E124" s="6"/>
      <c r="F124" s="6"/>
    </row>
    <row r="125" spans="1:6" x14ac:dyDescent="0.25">
      <c r="A125" s="5"/>
      <c r="B125" s="6"/>
      <c r="C125" s="6"/>
      <c r="D125" s="6"/>
      <c r="E125" s="6"/>
      <c r="F125" s="6"/>
    </row>
    <row r="126" spans="1:6" x14ac:dyDescent="0.25">
      <c r="A126" s="5"/>
      <c r="B126" s="6"/>
      <c r="C126" s="6"/>
      <c r="D126" s="6"/>
      <c r="E126" s="6"/>
      <c r="F126" s="6"/>
    </row>
    <row r="127" spans="1:6" x14ac:dyDescent="0.25">
      <c r="A127" s="5"/>
      <c r="B127" s="6"/>
      <c r="C127" s="6"/>
      <c r="D127" s="6"/>
      <c r="E127" s="6"/>
      <c r="F127" s="6"/>
    </row>
    <row r="128" spans="1:6" x14ac:dyDescent="0.25">
      <c r="A128" s="5"/>
      <c r="B128" s="6"/>
      <c r="C128" s="6"/>
      <c r="D128" s="6"/>
      <c r="E128" s="6"/>
      <c r="F128" s="6"/>
    </row>
    <row r="129" spans="1:6" x14ac:dyDescent="0.25">
      <c r="A129" s="5"/>
      <c r="B129" s="6"/>
      <c r="C129" s="6"/>
      <c r="D129" s="6"/>
      <c r="E129" s="6"/>
      <c r="F129" s="6"/>
    </row>
    <row r="130" spans="1:6" x14ac:dyDescent="0.25">
      <c r="A130" s="5"/>
      <c r="B130" s="6"/>
      <c r="C130" s="6"/>
      <c r="D130" s="6"/>
      <c r="E130" s="6"/>
      <c r="F130" s="6"/>
    </row>
    <row r="131" spans="1:6" x14ac:dyDescent="0.25">
      <c r="A131" s="5"/>
      <c r="B131" s="6"/>
      <c r="C131" s="6"/>
      <c r="D131" s="6"/>
      <c r="E131" s="6"/>
      <c r="F131" s="6"/>
    </row>
    <row r="132" spans="1:6" x14ac:dyDescent="0.25">
      <c r="A132" s="5"/>
      <c r="B132" s="6"/>
      <c r="C132" s="6"/>
      <c r="D132" s="6"/>
      <c r="E132" s="6"/>
      <c r="F132" s="6"/>
    </row>
    <row r="133" spans="1:6" x14ac:dyDescent="0.25">
      <c r="A133" s="5"/>
      <c r="B133" s="6"/>
      <c r="C133" s="6"/>
      <c r="D133" s="6"/>
      <c r="E133" s="6"/>
      <c r="F133" s="6"/>
    </row>
    <row r="134" spans="1:6" x14ac:dyDescent="0.25">
      <c r="A134" s="5"/>
      <c r="B134" s="6"/>
      <c r="C134" s="6"/>
      <c r="D134" s="6"/>
      <c r="E134" s="6"/>
      <c r="F134" s="6"/>
    </row>
    <row r="135" spans="1:6" x14ac:dyDescent="0.25">
      <c r="A135" s="5"/>
      <c r="B135" s="6"/>
      <c r="C135" s="6"/>
      <c r="D135" s="6"/>
      <c r="E135" s="6"/>
      <c r="F135" s="6"/>
    </row>
    <row r="136" spans="1:6" x14ac:dyDescent="0.25">
      <c r="A136" s="5"/>
      <c r="B136" s="6"/>
      <c r="C136" s="6"/>
      <c r="D136" s="6"/>
      <c r="E136" s="6"/>
      <c r="F136" s="6"/>
    </row>
    <row r="137" spans="1:6" x14ac:dyDescent="0.25">
      <c r="A137" s="5"/>
      <c r="B137" s="6"/>
      <c r="C137" s="6"/>
      <c r="D137" s="6"/>
      <c r="E137" s="6"/>
      <c r="F137" s="6"/>
    </row>
    <row r="138" spans="1:6" x14ac:dyDescent="0.25">
      <c r="A138" s="5"/>
      <c r="B138" s="6"/>
      <c r="C138" s="6"/>
      <c r="D138" s="6"/>
      <c r="E138" s="6"/>
      <c r="F138" s="6"/>
    </row>
    <row r="139" spans="1:6" x14ac:dyDescent="0.25">
      <c r="A139" s="5"/>
      <c r="B139" s="6"/>
      <c r="C139" s="6"/>
      <c r="D139" s="6"/>
      <c r="E139" s="6"/>
      <c r="F139" s="6"/>
    </row>
    <row r="140" spans="1:6" x14ac:dyDescent="0.25">
      <c r="A140" s="5"/>
      <c r="B140" s="6"/>
      <c r="C140" s="6"/>
      <c r="D140" s="6"/>
      <c r="E140" s="6"/>
      <c r="F140" s="6"/>
    </row>
    <row r="141" spans="1:6" x14ac:dyDescent="0.25">
      <c r="A141" s="5"/>
      <c r="B141" s="6"/>
      <c r="C141" s="6"/>
      <c r="D141" s="6"/>
      <c r="E141" s="6"/>
      <c r="F141" s="6"/>
    </row>
    <row r="142" spans="1:6" x14ac:dyDescent="0.25">
      <c r="A142" s="5"/>
      <c r="B142" s="6"/>
      <c r="C142" s="6"/>
      <c r="D142" s="6"/>
      <c r="E142" s="6"/>
      <c r="F142" s="6"/>
    </row>
    <row r="143" spans="1:6" x14ac:dyDescent="0.25">
      <c r="A143" s="5"/>
      <c r="B143" s="6"/>
      <c r="C143" s="6"/>
      <c r="D143" s="6"/>
      <c r="E143" s="6"/>
      <c r="F143" s="6"/>
    </row>
    <row r="144" spans="1:6" x14ac:dyDescent="0.25">
      <c r="A144" s="5"/>
      <c r="B144" s="6"/>
      <c r="C144" s="6"/>
      <c r="D144" s="6"/>
      <c r="E144" s="6"/>
      <c r="F144" s="6"/>
    </row>
    <row r="145" spans="1:6" x14ac:dyDescent="0.25">
      <c r="A145" s="5"/>
      <c r="B145" s="6"/>
      <c r="C145" s="6"/>
      <c r="D145" s="6"/>
      <c r="E145" s="6"/>
      <c r="F145" s="6"/>
    </row>
    <row r="146" spans="1:6" x14ac:dyDescent="0.25">
      <c r="A146" s="5"/>
      <c r="B146" s="6"/>
      <c r="C146" s="6"/>
      <c r="D146" s="6"/>
      <c r="E146" s="6"/>
      <c r="F146" s="6"/>
    </row>
    <row r="147" spans="1:6" x14ac:dyDescent="0.25">
      <c r="A147" s="5"/>
      <c r="B147" s="6"/>
      <c r="C147" s="6"/>
      <c r="D147" s="6"/>
      <c r="E147" s="6"/>
      <c r="F147" s="6"/>
    </row>
    <row r="148" spans="1:6" x14ac:dyDescent="0.25">
      <c r="A148" s="5"/>
      <c r="B148" s="6"/>
      <c r="C148" s="6"/>
      <c r="D148" s="6"/>
      <c r="E148" s="6"/>
      <c r="F148" s="6"/>
    </row>
    <row r="149" spans="1:6" x14ac:dyDescent="0.25">
      <c r="A149" s="5"/>
      <c r="B149" s="6"/>
      <c r="C149" s="6"/>
      <c r="D149" s="6"/>
      <c r="E149" s="6"/>
      <c r="F149" s="6"/>
    </row>
    <row r="150" spans="1:6" x14ac:dyDescent="0.25">
      <c r="A150" s="5"/>
      <c r="B150" s="6"/>
      <c r="C150" s="6"/>
      <c r="D150" s="6"/>
      <c r="E150" s="6"/>
      <c r="F150" s="6"/>
    </row>
    <row r="151" spans="1:6" x14ac:dyDescent="0.25">
      <c r="A151" s="5"/>
      <c r="B151" s="6"/>
      <c r="C151" s="6"/>
      <c r="D151" s="6"/>
      <c r="E151" s="6"/>
      <c r="F151" s="6"/>
    </row>
    <row r="152" spans="1:6" x14ac:dyDescent="0.25">
      <c r="A152" s="5"/>
      <c r="B152" s="6"/>
      <c r="C152" s="6"/>
      <c r="D152" s="6"/>
      <c r="E152" s="6"/>
      <c r="F152" s="6"/>
    </row>
    <row r="153" spans="1:6" x14ac:dyDescent="0.25">
      <c r="A153" s="5"/>
      <c r="B153" s="6"/>
      <c r="C153" s="6"/>
      <c r="D153" s="6"/>
      <c r="E153" s="6"/>
      <c r="F153" s="6"/>
    </row>
    <row r="154" spans="1:6" x14ac:dyDescent="0.25">
      <c r="A154" s="5"/>
      <c r="B154" s="6"/>
      <c r="C154" s="6"/>
      <c r="D154" s="6"/>
      <c r="E154" s="6"/>
      <c r="F154" s="6"/>
    </row>
    <row r="155" spans="1:6" x14ac:dyDescent="0.25">
      <c r="A155" s="5"/>
      <c r="B155" s="6"/>
      <c r="C155" s="6"/>
      <c r="D155" s="6"/>
      <c r="E155" s="6"/>
      <c r="F155" s="6"/>
    </row>
    <row r="156" spans="1:6" x14ac:dyDescent="0.25">
      <c r="A156" s="5"/>
      <c r="B156" s="6"/>
      <c r="C156" s="6"/>
      <c r="D156" s="6"/>
      <c r="E156" s="6"/>
      <c r="F156" s="6"/>
    </row>
    <row r="157" spans="1:6" x14ac:dyDescent="0.25">
      <c r="A157" s="5"/>
      <c r="B157" s="6"/>
      <c r="C157" s="6"/>
      <c r="D157" s="6"/>
      <c r="E157" s="6"/>
      <c r="F157" s="6"/>
    </row>
    <row r="158" spans="1:6" x14ac:dyDescent="0.25">
      <c r="A158" s="5"/>
      <c r="B158" s="6"/>
      <c r="C158" s="6"/>
      <c r="D158" s="6"/>
      <c r="E158" s="6"/>
      <c r="F158" s="6"/>
    </row>
    <row r="159" spans="1:6" x14ac:dyDescent="0.25">
      <c r="A159" s="5"/>
      <c r="B159" s="6"/>
      <c r="C159" s="6"/>
      <c r="D159" s="6"/>
      <c r="E159" s="6"/>
      <c r="F159" s="6"/>
    </row>
    <row r="160" spans="1:6" x14ac:dyDescent="0.25">
      <c r="A160" s="5"/>
      <c r="B160" s="6"/>
      <c r="C160" s="6"/>
      <c r="D160" s="6"/>
      <c r="E160" s="6"/>
      <c r="F160" s="6"/>
    </row>
    <row r="161" spans="1:6" x14ac:dyDescent="0.25">
      <c r="A161" s="5"/>
      <c r="B161" s="6"/>
      <c r="C161" s="6"/>
      <c r="D161" s="6"/>
      <c r="E161" s="6"/>
      <c r="F161" s="6"/>
    </row>
    <row r="162" spans="1:6" x14ac:dyDescent="0.25">
      <c r="A162" s="5"/>
      <c r="B162" s="6"/>
      <c r="C162" s="6"/>
      <c r="D162" s="6"/>
      <c r="E162" s="6"/>
      <c r="F162" s="6"/>
    </row>
    <row r="163" spans="1:6" x14ac:dyDescent="0.25">
      <c r="A163" s="5"/>
      <c r="B163" s="6"/>
      <c r="C163" s="6"/>
      <c r="D163" s="6"/>
      <c r="E163" s="6"/>
      <c r="F163" s="6"/>
    </row>
    <row r="164" spans="1:6" x14ac:dyDescent="0.25">
      <c r="A164" s="5"/>
      <c r="B164" s="6"/>
      <c r="C164" s="6"/>
      <c r="D164" s="6"/>
      <c r="E164" s="6"/>
      <c r="F164" s="6"/>
    </row>
    <row r="165" spans="1:6" x14ac:dyDescent="0.25">
      <c r="A165" s="5"/>
      <c r="B165" s="6"/>
      <c r="C165" s="6"/>
      <c r="D165" s="6"/>
      <c r="E165" s="6"/>
      <c r="F165" s="6"/>
    </row>
    <row r="166" spans="1:6" x14ac:dyDescent="0.25">
      <c r="A166" s="5"/>
      <c r="B166" s="6"/>
      <c r="C166" s="6"/>
      <c r="D166" s="6"/>
      <c r="E166" s="6"/>
      <c r="F166" s="6"/>
    </row>
    <row r="167" spans="1:6" x14ac:dyDescent="0.25">
      <c r="A167" s="5"/>
      <c r="B167" s="6"/>
      <c r="C167" s="6"/>
      <c r="D167" s="6"/>
      <c r="E167" s="6"/>
      <c r="F167" s="6"/>
    </row>
    <row r="168" spans="1:6" x14ac:dyDescent="0.25">
      <c r="A168" s="5"/>
      <c r="B168" s="6"/>
      <c r="C168" s="6"/>
      <c r="D168" s="6"/>
      <c r="E168" s="6"/>
      <c r="F168" s="6"/>
    </row>
    <row r="169" spans="1:6" x14ac:dyDescent="0.25">
      <c r="A169" s="5"/>
      <c r="B169" s="6"/>
      <c r="C169" s="6"/>
      <c r="D169" s="6"/>
      <c r="E169" s="6"/>
      <c r="F169" s="6"/>
    </row>
    <row r="170" spans="1:6" x14ac:dyDescent="0.25">
      <c r="A170" s="5"/>
      <c r="B170" s="6"/>
      <c r="C170" s="6"/>
      <c r="D170" s="6"/>
      <c r="E170" s="6"/>
      <c r="F170" s="6"/>
    </row>
    <row r="171" spans="1:6" x14ac:dyDescent="0.25">
      <c r="A171" s="5"/>
      <c r="B171" s="6"/>
      <c r="C171" s="6"/>
      <c r="D171" s="6"/>
      <c r="E171" s="6"/>
      <c r="F171" s="6"/>
    </row>
    <row r="172" spans="1:6" x14ac:dyDescent="0.25">
      <c r="A172" s="5"/>
      <c r="B172" s="6"/>
      <c r="C172" s="6"/>
      <c r="D172" s="6"/>
      <c r="E172" s="6"/>
      <c r="F172" s="6"/>
    </row>
    <row r="173" spans="1:6" x14ac:dyDescent="0.25">
      <c r="A173" s="5"/>
      <c r="B173" s="6"/>
      <c r="C173" s="6"/>
      <c r="D173" s="6"/>
      <c r="E173" s="6"/>
      <c r="F173" s="6"/>
    </row>
    <row r="174" spans="1:6" x14ac:dyDescent="0.25">
      <c r="A174" s="5"/>
      <c r="B174" s="6"/>
      <c r="C174" s="6"/>
      <c r="D174" s="6"/>
      <c r="E174" s="6"/>
      <c r="F174" s="6"/>
    </row>
    <row r="175" spans="1:6" x14ac:dyDescent="0.25">
      <c r="A175" s="5"/>
      <c r="B175" s="6"/>
      <c r="C175" s="6"/>
      <c r="D175" s="6"/>
      <c r="E175" s="6"/>
      <c r="F175" s="6"/>
    </row>
    <row r="176" spans="1:6" x14ac:dyDescent="0.25">
      <c r="A176" s="5"/>
      <c r="B176" s="6"/>
      <c r="C176" s="6"/>
      <c r="D176" s="6"/>
      <c r="E176" s="6"/>
      <c r="F176" s="6"/>
    </row>
    <row r="177" spans="1:6" x14ac:dyDescent="0.25">
      <c r="A177" s="5"/>
      <c r="B177" s="6"/>
      <c r="C177" s="6"/>
      <c r="D177" s="6"/>
      <c r="E177" s="6"/>
      <c r="F177" s="6"/>
    </row>
    <row r="178" spans="1:6" x14ac:dyDescent="0.25">
      <c r="A178" s="5"/>
      <c r="B178" s="6"/>
      <c r="C178" s="6"/>
      <c r="D178" s="6"/>
      <c r="E178" s="6"/>
      <c r="F178" s="6"/>
    </row>
    <row r="179" spans="1:6" x14ac:dyDescent="0.25">
      <c r="A179" s="5"/>
      <c r="B179" s="6"/>
      <c r="C179" s="6"/>
      <c r="D179" s="6"/>
      <c r="E179" s="6"/>
      <c r="F179" s="6"/>
    </row>
    <row r="180" spans="1:6" x14ac:dyDescent="0.25">
      <c r="A180" s="5"/>
      <c r="B180" s="6"/>
      <c r="C180" s="6"/>
      <c r="D180" s="6"/>
      <c r="E180" s="6"/>
      <c r="F180" s="6"/>
    </row>
    <row r="181" spans="1:6" x14ac:dyDescent="0.25">
      <c r="A181" s="5"/>
      <c r="B181" s="6"/>
      <c r="C181" s="6"/>
      <c r="D181" s="6"/>
      <c r="E181" s="6"/>
      <c r="F181" s="6"/>
    </row>
    <row r="182" spans="1:6" x14ac:dyDescent="0.25">
      <c r="A182" s="5"/>
      <c r="B182" s="6"/>
      <c r="C182" s="6"/>
      <c r="D182" s="6"/>
      <c r="E182" s="6"/>
      <c r="F182" s="6"/>
    </row>
    <row r="183" spans="1:6" x14ac:dyDescent="0.25">
      <c r="A183" s="5"/>
      <c r="B183" s="6"/>
      <c r="C183" s="6"/>
      <c r="D183" s="6"/>
      <c r="E183" s="6"/>
      <c r="F183" s="6"/>
    </row>
    <row r="184" spans="1:6" x14ac:dyDescent="0.25">
      <c r="A184" s="5"/>
      <c r="B184" s="6"/>
      <c r="C184" s="6"/>
      <c r="D184" s="6"/>
      <c r="E184" s="6"/>
      <c r="F184" s="6"/>
    </row>
    <row r="185" spans="1:6" x14ac:dyDescent="0.25">
      <c r="A185" s="5"/>
      <c r="B185" s="6"/>
      <c r="C185" s="6"/>
      <c r="D185" s="6"/>
      <c r="E185" s="6"/>
      <c r="F185" s="6"/>
    </row>
    <row r="186" spans="1:6" x14ac:dyDescent="0.25">
      <c r="A186" s="5"/>
      <c r="B186" s="6"/>
      <c r="C186" s="6"/>
      <c r="D186" s="6"/>
      <c r="E186" s="6"/>
      <c r="F186" s="6"/>
    </row>
    <row r="187" spans="1:6" x14ac:dyDescent="0.25">
      <c r="A187" s="5"/>
      <c r="B187" s="6"/>
      <c r="C187" s="6"/>
      <c r="D187" s="6"/>
      <c r="E187" s="6"/>
      <c r="F187" s="6"/>
    </row>
    <row r="188" spans="1:6" x14ac:dyDescent="0.25">
      <c r="A188" s="5"/>
      <c r="B188" s="6"/>
      <c r="C188" s="6"/>
      <c r="D188" s="6"/>
      <c r="E188" s="6"/>
      <c r="F188" s="6"/>
    </row>
    <row r="189" spans="1:6" x14ac:dyDescent="0.25">
      <c r="A189" s="5"/>
      <c r="B189" s="6"/>
      <c r="C189" s="6"/>
      <c r="D189" s="6"/>
      <c r="E189" s="6"/>
      <c r="F189" s="6"/>
    </row>
    <row r="190" spans="1:6" x14ac:dyDescent="0.25">
      <c r="A190" s="5"/>
      <c r="B190" s="6"/>
      <c r="C190" s="6"/>
      <c r="D190" s="6"/>
      <c r="E190" s="6"/>
      <c r="F190" s="6"/>
    </row>
    <row r="191" spans="1:6" x14ac:dyDescent="0.25">
      <c r="A191" s="5"/>
      <c r="B191" s="6"/>
      <c r="C191" s="6"/>
      <c r="D191" s="6"/>
      <c r="E191" s="6"/>
      <c r="F191" s="6"/>
    </row>
    <row r="192" spans="1:6" x14ac:dyDescent="0.25">
      <c r="A192" s="5"/>
      <c r="B192" s="6"/>
      <c r="C192" s="6"/>
      <c r="D192" s="6"/>
      <c r="E192" s="6"/>
      <c r="F192" s="6"/>
    </row>
    <row r="193" spans="1:6" x14ac:dyDescent="0.25">
      <c r="A193" s="5"/>
      <c r="B193" s="6"/>
      <c r="C193" s="6"/>
      <c r="D193" s="6"/>
      <c r="E193" s="6"/>
      <c r="F193" s="6"/>
    </row>
    <row r="194" spans="1:6" x14ac:dyDescent="0.25">
      <c r="A194" s="5"/>
      <c r="B194" s="6"/>
      <c r="C194" s="6"/>
      <c r="D194" s="6"/>
      <c r="E194" s="6"/>
      <c r="F194" s="6"/>
    </row>
    <row r="195" spans="1:6" x14ac:dyDescent="0.25">
      <c r="A195" s="5"/>
      <c r="B195" s="6"/>
      <c r="C195" s="6"/>
      <c r="D195" s="6"/>
      <c r="E195" s="6"/>
      <c r="F195" s="6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456E4-4B10-D344-B857-DCC1F44FF0D7}">
  <dimension ref="A1:O67"/>
  <sheetViews>
    <sheetView topLeftCell="D20" zoomScale="110" zoomScaleNormal="110" workbookViewId="0">
      <selection activeCell="N1" sqref="N1"/>
    </sheetView>
    <sheetView workbookViewId="1"/>
  </sheetViews>
  <sheetFormatPr defaultColWidth="11.42578125" defaultRowHeight="15" x14ac:dyDescent="0.25"/>
  <cols>
    <col min="2" max="2" width="11.7109375" bestFit="1" customWidth="1"/>
    <col min="4" max="4" width="11.7109375" bestFit="1" customWidth="1"/>
  </cols>
  <sheetData>
    <row r="1" spans="1:15" x14ac:dyDescent="0.25">
      <c r="A1" t="s">
        <v>316</v>
      </c>
      <c r="B1" t="s">
        <v>318</v>
      </c>
      <c r="C1" t="s">
        <v>317</v>
      </c>
      <c r="D1" t="s">
        <v>319</v>
      </c>
      <c r="E1" t="s">
        <v>320</v>
      </c>
      <c r="F1" t="s">
        <v>322</v>
      </c>
      <c r="G1" t="s">
        <v>321</v>
      </c>
      <c r="I1" t="s">
        <v>316</v>
      </c>
      <c r="J1" t="s">
        <v>333</v>
      </c>
      <c r="K1" t="s">
        <v>334</v>
      </c>
      <c r="L1" t="s">
        <v>355</v>
      </c>
      <c r="M1" t="s">
        <v>335</v>
      </c>
      <c r="N1" t="s">
        <v>322</v>
      </c>
      <c r="O1" t="s">
        <v>321</v>
      </c>
    </row>
    <row r="2" spans="1:15" x14ac:dyDescent="0.25">
      <c r="A2" s="5">
        <f>+'BOP GDP'!A2</f>
        <v>42005</v>
      </c>
      <c r="B2" s="6">
        <f>+'BOP GDP'!J2+'BOP GDP'!N2</f>
        <v>1240632174.1384945</v>
      </c>
      <c r="C2" s="6">
        <f>-'BOP GDP'!K2-'BOP GDP'!O2</f>
        <v>-2665261647.6635408</v>
      </c>
      <c r="D2" s="6">
        <f>+'BOP GDP'!P2+'BOP GDP'!R2</f>
        <v>1219388200.3884299</v>
      </c>
      <c r="E2" s="6">
        <f>-'BOP GDP'!Q2-'BOP GDP'!S2</f>
        <v>4034548905.2012696</v>
      </c>
      <c r="F2" s="6">
        <f>+'BOP GDP'!T2</f>
        <v>-3271916135.9837298</v>
      </c>
      <c r="G2" s="6">
        <f>+SUM(B2:F2)</f>
        <v>557391496.08092356</v>
      </c>
    </row>
    <row r="3" spans="1:15" x14ac:dyDescent="0.25">
      <c r="A3" s="5">
        <f>+'BOP GDP'!A3</f>
        <v>42095</v>
      </c>
      <c r="B3" s="6">
        <f>+'BOP GDP'!J3+'BOP GDP'!N3</f>
        <v>1881151883.1001346</v>
      </c>
      <c r="C3" s="6">
        <f>-'BOP GDP'!K3-'BOP GDP'!O3</f>
        <v>-2797931366.665029</v>
      </c>
      <c r="D3" s="6">
        <f>+'BOP GDP'!P3+'BOP GDP'!R3</f>
        <v>2227508485.0268383</v>
      </c>
      <c r="E3" s="6">
        <f>-'BOP GDP'!Q3-'BOP GDP'!S3</f>
        <v>835544587.28701043</v>
      </c>
      <c r="F3" s="6">
        <f>+'BOP GDP'!T3</f>
        <v>397221808.69006354</v>
      </c>
      <c r="G3" s="6">
        <f t="shared" ref="G3:G43" si="0">+SUM(B3:F3)</f>
        <v>2543495397.4390178</v>
      </c>
    </row>
    <row r="4" spans="1:15" x14ac:dyDescent="0.25">
      <c r="A4" s="5">
        <f>+'BOP GDP'!A4</f>
        <v>42186</v>
      </c>
      <c r="B4" s="6">
        <f>+'BOP GDP'!J4+'BOP GDP'!N4</f>
        <v>1847546458.9969614</v>
      </c>
      <c r="C4" s="6">
        <f>-'BOP GDP'!K4-'BOP GDP'!O4</f>
        <v>-1664217942.5028961</v>
      </c>
      <c r="D4" s="6">
        <f>+'BOP GDP'!P4+'BOP GDP'!R4</f>
        <v>274086206.39193887</v>
      </c>
      <c r="E4" s="6">
        <f>-'BOP GDP'!Q4-'BOP GDP'!S4</f>
        <v>3911521739.7762322</v>
      </c>
      <c r="F4" s="6">
        <f>+'BOP GDP'!T4</f>
        <v>-5363472699.2506342</v>
      </c>
      <c r="G4" s="6">
        <f t="shared" si="0"/>
        <v>-994536236.58839798</v>
      </c>
    </row>
    <row r="5" spans="1:15" x14ac:dyDescent="0.25">
      <c r="A5" s="5">
        <f>+'BOP GDP'!A5</f>
        <v>42278</v>
      </c>
      <c r="B5" s="6">
        <f>+'BOP GDP'!J5+'BOP GDP'!N5</f>
        <v>2621155135.9957886</v>
      </c>
      <c r="C5" s="6">
        <f>-'BOP GDP'!K5-'BOP GDP'!O5</f>
        <v>-2014527855.3798759</v>
      </c>
      <c r="D5" s="6">
        <f>+'BOP GDP'!P5+'BOP GDP'!R5</f>
        <v>388496704.09703946</v>
      </c>
      <c r="E5" s="6">
        <f>-'BOP GDP'!Q5-'BOP GDP'!S5</f>
        <v>4027997140.7580862</v>
      </c>
      <c r="F5" s="6">
        <f>+'BOP GDP'!T5</f>
        <v>-3969903384.37707</v>
      </c>
      <c r="G5" s="6">
        <f t="shared" si="0"/>
        <v>1053217741.0939689</v>
      </c>
      <c r="I5" s="5">
        <f>+A5</f>
        <v>42278</v>
      </c>
      <c r="J5" s="6">
        <f t="shared" ref="J5:M43" si="1">+AVERAGE(B2:B5)</f>
        <v>1897621413.0578449</v>
      </c>
      <c r="K5" s="6">
        <f t="shared" si="1"/>
        <v>-2285484703.0528355</v>
      </c>
      <c r="L5" s="6">
        <f t="shared" si="1"/>
        <v>1027369898.9760616</v>
      </c>
      <c r="M5" s="6">
        <f t="shared" si="1"/>
        <v>3202403093.2556496</v>
      </c>
      <c r="N5" s="6">
        <f t="shared" ref="N5:N43" si="2">+AVERAGE(F2:F5)</f>
        <v>-3052017602.7303424</v>
      </c>
      <c r="O5" s="6">
        <f>+SUM(J5:N5)</f>
        <v>789892099.50637817</v>
      </c>
    </row>
    <row r="6" spans="1:15" x14ac:dyDescent="0.25">
      <c r="A6" s="5">
        <f>+'BOP GDP'!A6</f>
        <v>42370</v>
      </c>
      <c r="B6" s="6">
        <f>+'BOP GDP'!J6+'BOP GDP'!N6</f>
        <v>2544942063.6379485</v>
      </c>
      <c r="C6" s="6">
        <f>-'BOP GDP'!K6-'BOP GDP'!O6</f>
        <v>-1658948959.6060147</v>
      </c>
      <c r="D6" s="6">
        <f>+'BOP GDP'!P6+'BOP GDP'!R6</f>
        <v>1703079800.4342837</v>
      </c>
      <c r="E6" s="6">
        <f>-'BOP GDP'!Q6-'BOP GDP'!S6</f>
        <v>2592421210.6854553</v>
      </c>
      <c r="F6" s="6">
        <f>+'BOP GDP'!T6</f>
        <v>-4788468092.4769859</v>
      </c>
      <c r="G6" s="6">
        <f t="shared" si="0"/>
        <v>393026022.67468643</v>
      </c>
      <c r="I6" s="5">
        <f t="shared" ref="I6:I43" si="3">+A6</f>
        <v>42370</v>
      </c>
      <c r="J6" s="6">
        <f t="shared" si="1"/>
        <v>2223698885.4327083</v>
      </c>
      <c r="K6" s="6">
        <f t="shared" si="1"/>
        <v>-2033906531.0384541</v>
      </c>
      <c r="L6" s="6">
        <f t="shared" si="1"/>
        <v>1148292798.987525</v>
      </c>
      <c r="M6" s="6">
        <f t="shared" si="1"/>
        <v>2841871169.6266961</v>
      </c>
      <c r="N6" s="6">
        <f t="shared" si="2"/>
        <v>-3431155591.8536568</v>
      </c>
      <c r="O6" s="6">
        <f t="shared" ref="O6:O43" si="4">+SUM(J6:N6)</f>
        <v>748800731.15481853</v>
      </c>
    </row>
    <row r="7" spans="1:15" x14ac:dyDescent="0.25">
      <c r="A7" s="5">
        <f>+'BOP GDP'!A7</f>
        <v>42461</v>
      </c>
      <c r="B7" s="6">
        <f>+'BOP GDP'!J7+'BOP GDP'!N7</f>
        <v>2526649107.1628036</v>
      </c>
      <c r="C7" s="6">
        <f>-'BOP GDP'!K7-'BOP GDP'!O7</f>
        <v>-1488635513.0661821</v>
      </c>
      <c r="D7" s="6">
        <f>+'BOP GDP'!P7+'BOP GDP'!R7</f>
        <v>2238781570.4296188</v>
      </c>
      <c r="E7" s="6">
        <f>-'BOP GDP'!Q7-'BOP GDP'!S7</f>
        <v>-1026425597.9484143</v>
      </c>
      <c r="F7" s="6">
        <f>+'BOP GDP'!T7</f>
        <v>-1264177389.7668841</v>
      </c>
      <c r="G7" s="6">
        <f t="shared" si="0"/>
        <v>986192176.81094193</v>
      </c>
      <c r="I7" s="5">
        <f t="shared" si="3"/>
        <v>42461</v>
      </c>
      <c r="J7" s="6">
        <f t="shared" si="1"/>
        <v>2385073191.4483757</v>
      </c>
      <c r="K7" s="6">
        <f t="shared" si="1"/>
        <v>-1706582567.6387422</v>
      </c>
      <c r="L7" s="6">
        <f t="shared" si="1"/>
        <v>1151111070.3382201</v>
      </c>
      <c r="M7" s="6">
        <f t="shared" si="1"/>
        <v>2376378623.3178401</v>
      </c>
      <c r="N7" s="6">
        <f t="shared" si="2"/>
        <v>-3846505391.4678936</v>
      </c>
      <c r="O7" s="6">
        <f t="shared" si="4"/>
        <v>359474925.99779987</v>
      </c>
    </row>
    <row r="8" spans="1:15" x14ac:dyDescent="0.25">
      <c r="A8" s="5">
        <f>+'BOP GDP'!A8</f>
        <v>42552</v>
      </c>
      <c r="B8" s="6">
        <f>+'BOP GDP'!J8+'BOP GDP'!N8</f>
        <v>2504316403.3874092</v>
      </c>
      <c r="C8" s="6">
        <f>-'BOP GDP'!K8-'BOP GDP'!O8</f>
        <v>-1726036685.4983199</v>
      </c>
      <c r="D8" s="6">
        <f>+'BOP GDP'!P8+'BOP GDP'!R8</f>
        <v>5378256518.9040909</v>
      </c>
      <c r="E8" s="6">
        <f>-'BOP GDP'!Q8-'BOP GDP'!S8</f>
        <v>-2113814120.0981531</v>
      </c>
      <c r="F8" s="6">
        <f>+'BOP GDP'!T8</f>
        <v>-4428964571.3766575</v>
      </c>
      <c r="G8" s="6">
        <f t="shared" si="0"/>
        <v>-386242454.68163013</v>
      </c>
      <c r="I8" s="5">
        <f t="shared" si="3"/>
        <v>42552</v>
      </c>
      <c r="J8" s="6">
        <f t="shared" si="1"/>
        <v>2549265677.5459876</v>
      </c>
      <c r="K8" s="6">
        <f t="shared" si="1"/>
        <v>-1722037253.387598</v>
      </c>
      <c r="L8" s="6">
        <f t="shared" si="1"/>
        <v>2427153648.466258</v>
      </c>
      <c r="M8" s="6">
        <f t="shared" si="1"/>
        <v>870044658.3492434</v>
      </c>
      <c r="N8" s="6">
        <f t="shared" si="2"/>
        <v>-3612878359.4993992</v>
      </c>
      <c r="O8" s="6">
        <f t="shared" si="4"/>
        <v>511548371.47449207</v>
      </c>
    </row>
    <row r="9" spans="1:15" x14ac:dyDescent="0.25">
      <c r="A9" s="5">
        <f>+'BOP GDP'!A9</f>
        <v>42644</v>
      </c>
      <c r="B9" s="6">
        <f>+'BOP GDP'!J9+'BOP GDP'!N9</f>
        <v>1345146680.0537701</v>
      </c>
      <c r="C9" s="6">
        <f>-'BOP GDP'!K9-'BOP GDP'!O9</f>
        <v>-2054502571.720233</v>
      </c>
      <c r="D9" s="6">
        <f>+'BOP GDP'!P9+'BOP GDP'!R9</f>
        <v>5110867832.6352139</v>
      </c>
      <c r="E9" s="6">
        <f>-'BOP GDP'!Q9-'BOP GDP'!S9</f>
        <v>-1464589224.0137961</v>
      </c>
      <c r="F9" s="6">
        <f>+'BOP GDP'!T9</f>
        <v>-5054203932.7371168</v>
      </c>
      <c r="G9" s="6">
        <f t="shared" si="0"/>
        <v>-2117281215.7821617</v>
      </c>
      <c r="I9" s="5">
        <f t="shared" si="3"/>
        <v>42644</v>
      </c>
      <c r="J9" s="6">
        <f t="shared" si="1"/>
        <v>2230263563.560483</v>
      </c>
      <c r="K9" s="6">
        <f t="shared" si="1"/>
        <v>-1732030932.4726875</v>
      </c>
      <c r="L9" s="6">
        <f t="shared" si="1"/>
        <v>3607746430.6008019</v>
      </c>
      <c r="M9" s="6">
        <f t="shared" si="1"/>
        <v>-503101932.84372705</v>
      </c>
      <c r="N9" s="6">
        <f t="shared" si="2"/>
        <v>-3883953496.5894108</v>
      </c>
      <c r="O9" s="6">
        <f t="shared" si="4"/>
        <v>-281076367.74454021</v>
      </c>
    </row>
    <row r="10" spans="1:15" x14ac:dyDescent="0.25">
      <c r="A10" s="5">
        <f>+'BOP GDP'!A10</f>
        <v>42736</v>
      </c>
      <c r="B10" s="6">
        <f>+'BOP GDP'!J10+'BOP GDP'!N10</f>
        <v>1211127163.5670393</v>
      </c>
      <c r="C10" s="6">
        <f>-'BOP GDP'!K10-'BOP GDP'!O10</f>
        <v>-1444213598.9837449</v>
      </c>
      <c r="D10" s="6">
        <f>+'BOP GDP'!P10+'BOP GDP'!R10</f>
        <v>1945136035.3940783</v>
      </c>
      <c r="E10" s="6">
        <f>-'BOP GDP'!Q10-'BOP GDP'!S10</f>
        <v>-1770652139.7918959</v>
      </c>
      <c r="F10" s="6">
        <f>+'BOP GDP'!T10</f>
        <v>-442435254.89423114</v>
      </c>
      <c r="G10" s="6">
        <f t="shared" si="0"/>
        <v>-501037794.70875436</v>
      </c>
      <c r="I10" s="5">
        <f t="shared" si="3"/>
        <v>42736</v>
      </c>
      <c r="J10" s="6">
        <f t="shared" si="1"/>
        <v>1896809838.5427556</v>
      </c>
      <c r="K10" s="6">
        <f t="shared" si="1"/>
        <v>-1678347092.3171198</v>
      </c>
      <c r="L10" s="6">
        <f t="shared" si="1"/>
        <v>3668260489.3407507</v>
      </c>
      <c r="M10" s="6">
        <f t="shared" si="1"/>
        <v>-1593870270.4630649</v>
      </c>
      <c r="N10" s="6">
        <f t="shared" si="2"/>
        <v>-2797445287.1937222</v>
      </c>
      <c r="O10" s="6">
        <f t="shared" si="4"/>
        <v>-504592322.09040117</v>
      </c>
    </row>
    <row r="11" spans="1:15" x14ac:dyDescent="0.25">
      <c r="A11" s="5">
        <f>+'BOP GDP'!A11</f>
        <v>42826</v>
      </c>
      <c r="B11" s="6">
        <f>+'BOP GDP'!J11+'BOP GDP'!N11</f>
        <v>1141325109.150418</v>
      </c>
      <c r="C11" s="6">
        <f>-'BOP GDP'!K11-'BOP GDP'!O11</f>
        <v>-994513307.16142511</v>
      </c>
      <c r="D11" s="6">
        <f>+'BOP GDP'!P11+'BOP GDP'!R11</f>
        <v>1748838205.5771217</v>
      </c>
      <c r="E11" s="6">
        <f>-'BOP GDP'!Q11-'BOP GDP'!S11</f>
        <v>-2326049472.0956011</v>
      </c>
      <c r="F11" s="6">
        <f>+'BOP GDP'!T11</f>
        <v>979335273.28999603</v>
      </c>
      <c r="G11" s="6">
        <f t="shared" si="0"/>
        <v>548935808.76050961</v>
      </c>
      <c r="I11" s="5">
        <f t="shared" si="3"/>
        <v>42826</v>
      </c>
      <c r="J11" s="6">
        <f t="shared" si="1"/>
        <v>1550478839.0396593</v>
      </c>
      <c r="K11" s="6">
        <f t="shared" si="1"/>
        <v>-1554816540.8409305</v>
      </c>
      <c r="L11" s="6">
        <f t="shared" si="1"/>
        <v>3545774648.1276264</v>
      </c>
      <c r="M11" s="6">
        <f t="shared" si="1"/>
        <v>-1918776238.9998615</v>
      </c>
      <c r="N11" s="6">
        <f t="shared" si="2"/>
        <v>-2236567121.4295025</v>
      </c>
      <c r="O11" s="6">
        <f t="shared" si="4"/>
        <v>-613906414.10300899</v>
      </c>
    </row>
    <row r="12" spans="1:15" x14ac:dyDescent="0.25">
      <c r="A12" s="5">
        <f>+'BOP GDP'!A12</f>
        <v>42917</v>
      </c>
      <c r="B12" s="6">
        <f>+'BOP GDP'!J12+'BOP GDP'!N12</f>
        <v>1334348210.1195309</v>
      </c>
      <c r="C12" s="6">
        <f>-'BOP GDP'!K12-'BOP GDP'!O12</f>
        <v>-1743598055.3701553</v>
      </c>
      <c r="D12" s="6">
        <f>+'BOP GDP'!P12+'BOP GDP'!R12</f>
        <v>1709117813.2137227</v>
      </c>
      <c r="E12" s="6">
        <f>-'BOP GDP'!Q12-'BOP GDP'!S12</f>
        <v>-2393880149.8148565</v>
      </c>
      <c r="F12" s="6">
        <f>+'BOP GDP'!T12</f>
        <v>1204359921.1892827</v>
      </c>
      <c r="G12" s="6">
        <f t="shared" si="0"/>
        <v>110347739.33752441</v>
      </c>
      <c r="I12" s="5">
        <f t="shared" si="3"/>
        <v>42917</v>
      </c>
      <c r="J12" s="6">
        <f t="shared" si="1"/>
        <v>1257986790.7226896</v>
      </c>
      <c r="K12" s="6">
        <f t="shared" si="1"/>
        <v>-1559206883.3088894</v>
      </c>
      <c r="L12" s="6">
        <f t="shared" si="1"/>
        <v>2628489971.7050343</v>
      </c>
      <c r="M12" s="6">
        <f t="shared" si="1"/>
        <v>-1988792746.4290373</v>
      </c>
      <c r="N12" s="6">
        <f t="shared" si="2"/>
        <v>-828235998.28801727</v>
      </c>
      <c r="O12" s="6">
        <f t="shared" si="4"/>
        <v>-489758865.59822011</v>
      </c>
    </row>
    <row r="13" spans="1:15" x14ac:dyDescent="0.25">
      <c r="A13" s="5">
        <f>+'BOP GDP'!A13</f>
        <v>43009</v>
      </c>
      <c r="B13" s="6">
        <f>+'BOP GDP'!J13+'BOP GDP'!N13</f>
        <v>1743398342.2272582</v>
      </c>
      <c r="C13" s="6">
        <f>-'BOP GDP'!K13-'BOP GDP'!O13</f>
        <v>-2213788296.260839</v>
      </c>
      <c r="D13" s="6">
        <f>+'BOP GDP'!P13+'BOP GDP'!R13</f>
        <v>-85115957.45623076</v>
      </c>
      <c r="E13" s="6">
        <f>-'BOP GDP'!Q13-'BOP GDP'!S13</f>
        <v>-1233091935.6877272</v>
      </c>
      <c r="F13" s="6">
        <f>+'BOP GDP'!T13</f>
        <v>1092195837.8234656</v>
      </c>
      <c r="G13" s="6">
        <f t="shared" si="0"/>
        <v>-696402009.35407329</v>
      </c>
      <c r="I13" s="5">
        <f t="shared" si="3"/>
        <v>43009</v>
      </c>
      <c r="J13" s="6">
        <f t="shared" si="1"/>
        <v>1357549706.2660618</v>
      </c>
      <c r="K13" s="6">
        <f t="shared" si="1"/>
        <v>-1599028314.4440413</v>
      </c>
      <c r="L13" s="6">
        <f t="shared" si="1"/>
        <v>1329494024.182173</v>
      </c>
      <c r="M13" s="6">
        <f t="shared" si="1"/>
        <v>-1930918424.3475201</v>
      </c>
      <c r="N13" s="6">
        <f t="shared" si="2"/>
        <v>708363944.35212827</v>
      </c>
      <c r="O13" s="6">
        <f t="shared" si="4"/>
        <v>-134539063.9911983</v>
      </c>
    </row>
    <row r="14" spans="1:15" x14ac:dyDescent="0.25">
      <c r="A14" s="5">
        <f>+'BOP GDP'!A14</f>
        <v>43101</v>
      </c>
      <c r="B14" s="6">
        <f>+'BOP GDP'!J14+'BOP GDP'!N14</f>
        <v>1343939754.3736355</v>
      </c>
      <c r="C14" s="6">
        <f>-'BOP GDP'!K14-'BOP GDP'!O14</f>
        <v>-2661620395.3614173</v>
      </c>
      <c r="D14" s="6">
        <f>+'BOP GDP'!P14+'BOP GDP'!R14</f>
        <v>1116900188.3652775</v>
      </c>
      <c r="E14" s="6">
        <f>-'BOP GDP'!Q14-'BOP GDP'!S14</f>
        <v>-2263020141.1302266</v>
      </c>
      <c r="F14" s="6">
        <f>+'BOP GDP'!T14</f>
        <v>440267473.70789778</v>
      </c>
      <c r="G14" s="6">
        <f t="shared" si="0"/>
        <v>-2023533120.0448332</v>
      </c>
      <c r="I14" s="5">
        <f t="shared" si="3"/>
        <v>43101</v>
      </c>
      <c r="J14" s="6">
        <f t="shared" si="1"/>
        <v>1390752853.9677107</v>
      </c>
      <c r="K14" s="6">
        <f t="shared" si="1"/>
        <v>-1903380013.5384593</v>
      </c>
      <c r="L14" s="6">
        <f t="shared" si="1"/>
        <v>1122435062.4249728</v>
      </c>
      <c r="M14" s="6">
        <f t="shared" si="1"/>
        <v>-2054010424.6821027</v>
      </c>
      <c r="N14" s="6">
        <f t="shared" si="2"/>
        <v>929039626.50266039</v>
      </c>
      <c r="O14" s="6">
        <f t="shared" si="4"/>
        <v>-515162895.32521808</v>
      </c>
    </row>
    <row r="15" spans="1:15" x14ac:dyDescent="0.25">
      <c r="A15" s="5">
        <f>+'BOP GDP'!A15</f>
        <v>43191</v>
      </c>
      <c r="B15" s="6">
        <f>+'BOP GDP'!J15+'BOP GDP'!N15</f>
        <v>1066200169.7070299</v>
      </c>
      <c r="C15" s="6">
        <f>-'BOP GDP'!K15-'BOP GDP'!O15</f>
        <v>-2368420320.2555909</v>
      </c>
      <c r="D15" s="6">
        <f>+'BOP GDP'!P15+'BOP GDP'!R15</f>
        <v>592706665.82164681</v>
      </c>
      <c r="E15" s="6">
        <f>-'BOP GDP'!Q15-'BOP GDP'!S15</f>
        <v>-1027187370.1806871</v>
      </c>
      <c r="F15" s="6">
        <f>+'BOP GDP'!T15</f>
        <v>609185032.72439253</v>
      </c>
      <c r="G15" s="6">
        <f t="shared" si="0"/>
        <v>-1127515822.1832089</v>
      </c>
      <c r="I15" s="5">
        <f t="shared" si="3"/>
        <v>43191</v>
      </c>
      <c r="J15" s="6">
        <f t="shared" si="1"/>
        <v>1371971619.1068637</v>
      </c>
      <c r="K15" s="6">
        <f t="shared" si="1"/>
        <v>-2246856766.8120008</v>
      </c>
      <c r="L15" s="6">
        <f t="shared" si="1"/>
        <v>833402177.48610401</v>
      </c>
      <c r="M15" s="6">
        <f t="shared" si="1"/>
        <v>-1729294899.2033744</v>
      </c>
      <c r="N15" s="6">
        <f t="shared" si="2"/>
        <v>836502066.36125958</v>
      </c>
      <c r="O15" s="6">
        <f t="shared" si="4"/>
        <v>-934275803.06114781</v>
      </c>
    </row>
    <row r="16" spans="1:15" x14ac:dyDescent="0.25">
      <c r="A16" s="5">
        <f>+'BOP GDP'!A16</f>
        <v>43282</v>
      </c>
      <c r="B16" s="6">
        <f>+'BOP GDP'!J16+'BOP GDP'!N16</f>
        <v>1178418190.1553104</v>
      </c>
      <c r="C16" s="6">
        <f>-'BOP GDP'!K16-'BOP GDP'!O16</f>
        <v>-1724138511.229327</v>
      </c>
      <c r="D16" s="6">
        <f>+'BOP GDP'!P16+'BOP GDP'!R16</f>
        <v>2167469655.5404682</v>
      </c>
      <c r="E16" s="6">
        <f>-'BOP GDP'!Q16-'BOP GDP'!S16</f>
        <v>-2496050972.9997554</v>
      </c>
      <c r="F16" s="6">
        <f>+'BOP GDP'!T16</f>
        <v>165654458.76244125</v>
      </c>
      <c r="G16" s="6">
        <f t="shared" si="0"/>
        <v>-708647179.77086246</v>
      </c>
      <c r="I16" s="5">
        <f t="shared" si="3"/>
        <v>43282</v>
      </c>
      <c r="J16" s="6">
        <f t="shared" si="1"/>
        <v>1332989114.1158085</v>
      </c>
      <c r="K16" s="6">
        <f t="shared" si="1"/>
        <v>-2241991880.7767935</v>
      </c>
      <c r="L16" s="6">
        <f t="shared" si="1"/>
        <v>947990138.06779051</v>
      </c>
      <c r="M16" s="6">
        <f t="shared" si="1"/>
        <v>-1754837604.999599</v>
      </c>
      <c r="N16" s="6">
        <f t="shared" si="2"/>
        <v>576825700.75454926</v>
      </c>
      <c r="O16" s="6">
        <f t="shared" si="4"/>
        <v>-1139024532.8382442</v>
      </c>
    </row>
    <row r="17" spans="1:15" x14ac:dyDescent="0.25">
      <c r="A17" s="5">
        <f>+'BOP GDP'!A17</f>
        <v>43374</v>
      </c>
      <c r="B17" s="6">
        <f>+'BOP GDP'!J17+'BOP GDP'!N17</f>
        <v>958941547.57112324</v>
      </c>
      <c r="C17" s="6">
        <f>-'BOP GDP'!K17-'BOP GDP'!O17</f>
        <v>-1596537304.7804437</v>
      </c>
      <c r="D17" s="6">
        <f>+'BOP GDP'!P17+'BOP GDP'!R17</f>
        <v>1185331490.7876856</v>
      </c>
      <c r="E17" s="6">
        <f>-'BOP GDP'!Q17-'BOP GDP'!S17</f>
        <v>-479470926.92041636</v>
      </c>
      <c r="F17" s="6">
        <f>+'BOP GDP'!T17</f>
        <v>-711791057.02846909</v>
      </c>
      <c r="G17" s="6">
        <f t="shared" si="0"/>
        <v>-643526250.37052023</v>
      </c>
      <c r="I17" s="5">
        <f t="shared" si="3"/>
        <v>43374</v>
      </c>
      <c r="J17" s="6">
        <f t="shared" si="1"/>
        <v>1136874915.4517748</v>
      </c>
      <c r="K17" s="6">
        <f t="shared" si="1"/>
        <v>-2087679132.9066949</v>
      </c>
      <c r="L17" s="6">
        <f t="shared" si="1"/>
        <v>1265602000.1287696</v>
      </c>
      <c r="M17" s="6">
        <f t="shared" si="1"/>
        <v>-1566432352.8077712</v>
      </c>
      <c r="N17" s="6">
        <f t="shared" si="2"/>
        <v>125828977.0415656</v>
      </c>
      <c r="O17" s="6">
        <f t="shared" si="4"/>
        <v>-1125805593.092356</v>
      </c>
    </row>
    <row r="18" spans="1:15" x14ac:dyDescent="0.25">
      <c r="A18" s="5">
        <f>+'BOP GDP'!A18</f>
        <v>43466</v>
      </c>
      <c r="B18" s="6">
        <f>+'BOP GDP'!J18+'BOP GDP'!N18</f>
        <v>769617723.17699707</v>
      </c>
      <c r="C18" s="6">
        <f>-'BOP GDP'!K18-'BOP GDP'!O18</f>
        <v>-2081571928.8692262</v>
      </c>
      <c r="D18" s="6">
        <f>+'BOP GDP'!P18+'BOP GDP'!R18</f>
        <v>312255770.1051662</v>
      </c>
      <c r="E18" s="6">
        <f>-'BOP GDP'!Q18-'BOP GDP'!S18</f>
        <v>516936618.56030071</v>
      </c>
      <c r="F18" s="6">
        <f>+'BOP GDP'!T18</f>
        <v>-13700466.807755439</v>
      </c>
      <c r="G18" s="6">
        <f t="shared" si="0"/>
        <v>-496462283.83451778</v>
      </c>
      <c r="I18" s="5">
        <f t="shared" si="3"/>
        <v>43466</v>
      </c>
      <c r="J18" s="6">
        <f t="shared" si="1"/>
        <v>993294407.65261519</v>
      </c>
      <c r="K18" s="6">
        <f t="shared" si="1"/>
        <v>-1942667016.2836471</v>
      </c>
      <c r="L18" s="6">
        <f t="shared" si="1"/>
        <v>1064440895.5637417</v>
      </c>
      <c r="M18" s="6">
        <f t="shared" si="1"/>
        <v>-871443162.88513947</v>
      </c>
      <c r="N18" s="6">
        <f t="shared" si="2"/>
        <v>12336991.912652321</v>
      </c>
      <c r="O18" s="6">
        <f t="shared" si="4"/>
        <v>-744037884.03977728</v>
      </c>
    </row>
    <row r="19" spans="1:15" x14ac:dyDescent="0.25">
      <c r="A19" s="5">
        <f>+'BOP GDP'!A19</f>
        <v>43556</v>
      </c>
      <c r="B19" s="6">
        <f>+'BOP GDP'!J19+'BOP GDP'!N19</f>
        <v>1229103931.5599155</v>
      </c>
      <c r="C19" s="6">
        <f>-'BOP GDP'!K19-'BOP GDP'!O19</f>
        <v>-874292530.42421746</v>
      </c>
      <c r="D19" s="6">
        <f>+'BOP GDP'!P19+'BOP GDP'!R19</f>
        <v>1159025952.6217782</v>
      </c>
      <c r="E19" s="6">
        <f>-'BOP GDP'!Q19-'BOP GDP'!S19</f>
        <v>-880545659.6721319</v>
      </c>
      <c r="F19" s="6">
        <f>+'BOP GDP'!T19</f>
        <v>-255610874.209304</v>
      </c>
      <c r="G19" s="6">
        <f t="shared" si="0"/>
        <v>377680819.87604046</v>
      </c>
      <c r="I19" s="5">
        <f t="shared" si="3"/>
        <v>43556</v>
      </c>
      <c r="J19" s="6">
        <f t="shared" si="1"/>
        <v>1034020348.1158366</v>
      </c>
      <c r="K19" s="6">
        <f t="shared" si="1"/>
        <v>-1569135068.8258035</v>
      </c>
      <c r="L19" s="6">
        <f t="shared" si="1"/>
        <v>1206020717.2637746</v>
      </c>
      <c r="M19" s="6">
        <f t="shared" si="1"/>
        <v>-834782735.25800073</v>
      </c>
      <c r="N19" s="6">
        <f t="shared" si="2"/>
        <v>-203861984.82077181</v>
      </c>
      <c r="O19" s="6">
        <f t="shared" si="4"/>
        <v>-367738723.52496481</v>
      </c>
    </row>
    <row r="20" spans="1:15" x14ac:dyDescent="0.25">
      <c r="A20" s="5">
        <f>+'BOP GDP'!A20</f>
        <v>43647</v>
      </c>
      <c r="B20" s="6">
        <f>+'BOP GDP'!J20+'BOP GDP'!N20</f>
        <v>1145055889.1635029</v>
      </c>
      <c r="C20" s="6">
        <f>-'BOP GDP'!K20-'BOP GDP'!O20</f>
        <v>-1318863827.0582061</v>
      </c>
      <c r="D20" s="6">
        <f>+'BOP GDP'!P20+'BOP GDP'!R20</f>
        <v>1165604752.42138</v>
      </c>
      <c r="E20" s="6">
        <f>-'BOP GDP'!Q20-'BOP GDP'!S20</f>
        <v>-849644650.85156822</v>
      </c>
      <c r="F20" s="6">
        <f>+'BOP GDP'!T20</f>
        <v>-185836991.25206214</v>
      </c>
      <c r="G20" s="6">
        <f t="shared" si="0"/>
        <v>-43684827.576953471</v>
      </c>
      <c r="I20" s="5">
        <f t="shared" si="3"/>
        <v>43647</v>
      </c>
      <c r="J20" s="6">
        <f t="shared" si="1"/>
        <v>1025679772.8678846</v>
      </c>
      <c r="K20" s="6">
        <f t="shared" si="1"/>
        <v>-1467816397.7830234</v>
      </c>
      <c r="L20" s="6">
        <f t="shared" si="1"/>
        <v>955554491.48400259</v>
      </c>
      <c r="M20" s="6">
        <f t="shared" si="1"/>
        <v>-423181154.72095394</v>
      </c>
      <c r="N20" s="6">
        <f t="shared" si="2"/>
        <v>-291734847.32439768</v>
      </c>
      <c r="O20" s="6">
        <f t="shared" si="4"/>
        <v>-201498135.47648776</v>
      </c>
    </row>
    <row r="21" spans="1:15" x14ac:dyDescent="0.25">
      <c r="A21" s="5">
        <f>+'BOP GDP'!A21</f>
        <v>43739</v>
      </c>
      <c r="B21" s="6">
        <f>+'BOP GDP'!J21+'BOP GDP'!N21</f>
        <v>1426896930.442323</v>
      </c>
      <c r="C21" s="6">
        <f>-'BOP GDP'!K21-'BOP GDP'!O21</f>
        <v>-2118983566.7705319</v>
      </c>
      <c r="D21" s="6">
        <f>+'BOP GDP'!P21+'BOP GDP'!R21</f>
        <v>522763198.49146104</v>
      </c>
      <c r="E21" s="6">
        <f>-'BOP GDP'!Q21-'BOP GDP'!S21</f>
        <v>-397180848.64384037</v>
      </c>
      <c r="F21" s="6">
        <f>+'BOP GDP'!T21</f>
        <v>-74050919.656217813</v>
      </c>
      <c r="G21" s="6">
        <f t="shared" si="0"/>
        <v>-640555206.13680601</v>
      </c>
      <c r="I21" s="5">
        <f t="shared" si="3"/>
        <v>43739</v>
      </c>
      <c r="J21" s="6">
        <f t="shared" si="1"/>
        <v>1142668618.5856845</v>
      </c>
      <c r="K21" s="6">
        <f t="shared" si="1"/>
        <v>-1598427963.2805455</v>
      </c>
      <c r="L21" s="6">
        <f t="shared" si="1"/>
        <v>789912418.40994644</v>
      </c>
      <c r="M21" s="6">
        <f t="shared" si="1"/>
        <v>-402608635.15180993</v>
      </c>
      <c r="N21" s="6">
        <f t="shared" si="2"/>
        <v>-132299812.98133485</v>
      </c>
      <c r="O21" s="6">
        <f t="shared" si="4"/>
        <v>-200755374.41805929</v>
      </c>
    </row>
    <row r="22" spans="1:15" x14ac:dyDescent="0.25">
      <c r="A22" s="5">
        <f>+'BOP GDP'!A22</f>
        <v>43831</v>
      </c>
      <c r="B22" s="6">
        <f>+'BOP GDP'!J22+'BOP GDP'!N22</f>
        <v>2127966597.3466611</v>
      </c>
      <c r="C22" s="6">
        <f>-'BOP GDP'!K22-'BOP GDP'!O22</f>
        <v>-1084971872.8743477</v>
      </c>
      <c r="D22" s="6">
        <f>+'BOP GDP'!P22+'BOP GDP'!R22</f>
        <v>656692506.80266511</v>
      </c>
      <c r="E22" s="6">
        <f>-'BOP GDP'!Q22-'BOP GDP'!S22</f>
        <v>-975546197.0108</v>
      </c>
      <c r="F22" s="6">
        <f>+'BOP GDP'!T22</f>
        <v>-1083958329.1577241</v>
      </c>
      <c r="G22" s="6">
        <f t="shared" si="0"/>
        <v>-359817294.89354551</v>
      </c>
      <c r="I22" s="5">
        <f t="shared" si="3"/>
        <v>43831</v>
      </c>
      <c r="J22" s="6">
        <f t="shared" si="1"/>
        <v>1482255837.1281004</v>
      </c>
      <c r="K22" s="6">
        <f t="shared" si="1"/>
        <v>-1349277949.2818258</v>
      </c>
      <c r="L22" s="6">
        <f t="shared" si="1"/>
        <v>876021602.58432114</v>
      </c>
      <c r="M22" s="6">
        <f t="shared" si="1"/>
        <v>-775729339.04458511</v>
      </c>
      <c r="N22" s="6">
        <f t="shared" si="2"/>
        <v>-399864278.56882703</v>
      </c>
      <c r="O22" s="6">
        <f t="shared" si="4"/>
        <v>-166594127.18281639</v>
      </c>
    </row>
    <row r="23" spans="1:15" x14ac:dyDescent="0.25">
      <c r="A23" s="5">
        <f>+'BOP GDP'!A23</f>
        <v>43922</v>
      </c>
      <c r="B23" s="6">
        <f>+'BOP GDP'!J23+'BOP GDP'!N23</f>
        <v>1459381952.6935363</v>
      </c>
      <c r="C23" s="6">
        <f>-'BOP GDP'!K23-'BOP GDP'!O23</f>
        <v>-2170512015.6088562</v>
      </c>
      <c r="D23" s="6">
        <f>+'BOP GDP'!P23+'BOP GDP'!R23</f>
        <v>2345637879.427762</v>
      </c>
      <c r="E23" s="6">
        <f>-'BOP GDP'!Q23-'BOP GDP'!S23</f>
        <v>-1031210256.0721071</v>
      </c>
      <c r="F23" s="6">
        <f>+'BOP GDP'!T23</f>
        <v>478287191.44905823</v>
      </c>
      <c r="G23" s="6">
        <f t="shared" si="0"/>
        <v>1081584751.8893933</v>
      </c>
      <c r="I23" s="5">
        <f t="shared" si="3"/>
        <v>43922</v>
      </c>
      <c r="J23" s="6">
        <f t="shared" si="1"/>
        <v>1539825342.4115057</v>
      </c>
      <c r="K23" s="6">
        <f t="shared" si="1"/>
        <v>-1673332820.5779855</v>
      </c>
      <c r="L23" s="6">
        <f t="shared" si="1"/>
        <v>1172674584.2858171</v>
      </c>
      <c r="M23" s="6">
        <f t="shared" si="1"/>
        <v>-813395488.14457893</v>
      </c>
      <c r="N23" s="6">
        <f t="shared" si="2"/>
        <v>-216389762.15423644</v>
      </c>
      <c r="O23" s="6">
        <f t="shared" si="4"/>
        <v>9381855.8205219507</v>
      </c>
    </row>
    <row r="24" spans="1:15" x14ac:dyDescent="0.25">
      <c r="A24" s="5">
        <f>+'BOP GDP'!A24</f>
        <v>44013</v>
      </c>
      <c r="B24" s="6">
        <f>+'BOP GDP'!J24+'BOP GDP'!N24</f>
        <v>1828993813.7133107</v>
      </c>
      <c r="C24" s="6">
        <f>-'BOP GDP'!K24-'BOP GDP'!O24</f>
        <v>-2464133899.7049413</v>
      </c>
      <c r="D24" s="6">
        <f>+'BOP GDP'!P24+'BOP GDP'!R24</f>
        <v>3249273253.3821592</v>
      </c>
      <c r="E24" s="6">
        <f>-'BOP GDP'!Q24-'BOP GDP'!S24</f>
        <v>-2872690437.5829573</v>
      </c>
      <c r="F24" s="6">
        <f>+'BOP GDP'!T24</f>
        <v>479262404.20351255</v>
      </c>
      <c r="G24" s="6">
        <f t="shared" si="0"/>
        <v>220705134.01108396</v>
      </c>
      <c r="I24" s="5">
        <f t="shared" si="3"/>
        <v>44013</v>
      </c>
      <c r="J24" s="6">
        <f t="shared" si="1"/>
        <v>1710809823.5489578</v>
      </c>
      <c r="K24" s="6">
        <f t="shared" si="1"/>
        <v>-1959650338.7396693</v>
      </c>
      <c r="L24" s="6">
        <f t="shared" si="1"/>
        <v>1693591709.5260119</v>
      </c>
      <c r="M24" s="6">
        <f t="shared" si="1"/>
        <v>-1319156934.8274262</v>
      </c>
      <c r="N24" s="6">
        <f t="shared" si="2"/>
        <v>-50114913.290342778</v>
      </c>
      <c r="O24" s="6">
        <f t="shared" si="4"/>
        <v>75479346.217531472</v>
      </c>
    </row>
    <row r="25" spans="1:15" x14ac:dyDescent="0.25">
      <c r="A25" s="5">
        <f>+'BOP GDP'!A25</f>
        <v>44105</v>
      </c>
      <c r="B25" s="6">
        <f>+'BOP GDP'!J25+'BOP GDP'!N25</f>
        <v>2194223894.7750731</v>
      </c>
      <c r="C25" s="6">
        <f>-'BOP GDP'!K25-'BOP GDP'!O25</f>
        <v>-2974114655.1029997</v>
      </c>
      <c r="D25" s="6">
        <f>+'BOP GDP'!P25+'BOP GDP'!R25</f>
        <v>2978956226.8918481</v>
      </c>
      <c r="E25" s="6">
        <f>-'BOP GDP'!Q25-'BOP GDP'!S25</f>
        <v>-1853637274.3503923</v>
      </c>
      <c r="F25" s="6">
        <f>+'BOP GDP'!T25</f>
        <v>693088502.52656114</v>
      </c>
      <c r="G25" s="6">
        <f t="shared" si="0"/>
        <v>1038516694.7400903</v>
      </c>
      <c r="I25" s="5">
        <f t="shared" si="3"/>
        <v>44105</v>
      </c>
      <c r="J25" s="6">
        <f t="shared" si="1"/>
        <v>1902641564.6321452</v>
      </c>
      <c r="K25" s="6">
        <f t="shared" si="1"/>
        <v>-2173433110.8227863</v>
      </c>
      <c r="L25" s="6">
        <f t="shared" si="1"/>
        <v>2307639966.6261086</v>
      </c>
      <c r="M25" s="6">
        <f t="shared" si="1"/>
        <v>-1683271041.2540643</v>
      </c>
      <c r="N25" s="6">
        <f t="shared" si="2"/>
        <v>141669942.25535196</v>
      </c>
      <c r="O25" s="6">
        <f t="shared" si="4"/>
        <v>495247321.43675512</v>
      </c>
    </row>
    <row r="26" spans="1:15" x14ac:dyDescent="0.25">
      <c r="A26" s="5">
        <f>+'BOP GDP'!A26</f>
        <v>44197</v>
      </c>
      <c r="B26" s="6">
        <f>+'BOP GDP'!J26+'BOP GDP'!N26</f>
        <v>2234976741.4545407</v>
      </c>
      <c r="C26" s="6">
        <f>-'BOP GDP'!K26-'BOP GDP'!O26</f>
        <v>-2463048279.2508683</v>
      </c>
      <c r="D26" s="6">
        <f>+'BOP GDP'!P26+'BOP GDP'!R26</f>
        <v>4250535825.4849257</v>
      </c>
      <c r="E26" s="6">
        <f>-'BOP GDP'!Q26-'BOP GDP'!S26</f>
        <v>-2606996121.7862177</v>
      </c>
      <c r="F26" s="6">
        <f>+'BOP GDP'!T26</f>
        <v>558783602.35523725</v>
      </c>
      <c r="G26" s="6">
        <f t="shared" si="0"/>
        <v>1974251768.2576177</v>
      </c>
      <c r="I26" s="5">
        <f t="shared" si="3"/>
        <v>44197</v>
      </c>
      <c r="J26" s="6">
        <f t="shared" si="1"/>
        <v>1929394100.6591153</v>
      </c>
      <c r="K26" s="6">
        <f t="shared" si="1"/>
        <v>-2517952212.4169164</v>
      </c>
      <c r="L26" s="6">
        <f t="shared" si="1"/>
        <v>3206100796.2966738</v>
      </c>
      <c r="M26" s="6">
        <f t="shared" si="1"/>
        <v>-2091133522.4479187</v>
      </c>
      <c r="N26" s="6">
        <f t="shared" si="2"/>
        <v>552355425.13359237</v>
      </c>
      <c r="O26" s="6">
        <f t="shared" si="4"/>
        <v>1078764587.2245464</v>
      </c>
    </row>
    <row r="27" spans="1:15" x14ac:dyDescent="0.25">
      <c r="A27" s="5">
        <f>+'BOP GDP'!A27</f>
        <v>44287</v>
      </c>
      <c r="B27" s="6">
        <f>+'BOP GDP'!J27+'BOP GDP'!N27</f>
        <v>1352662603.9151847</v>
      </c>
      <c r="C27" s="6">
        <f>-'BOP GDP'!K27-'BOP GDP'!O27</f>
        <v>-2407039294.4991312</v>
      </c>
      <c r="D27" s="6">
        <f>+'BOP GDP'!P27+'BOP GDP'!R27</f>
        <v>2850950597.1593361</v>
      </c>
      <c r="E27" s="6">
        <f>-'BOP GDP'!Q27-'BOP GDP'!S27</f>
        <v>-1810710802.0928791</v>
      </c>
      <c r="F27" s="6">
        <f>+'BOP GDP'!T27</f>
        <v>1055030890.5835444</v>
      </c>
      <c r="G27" s="6">
        <f t="shared" si="0"/>
        <v>1040893995.0660549</v>
      </c>
      <c r="I27" s="5">
        <f t="shared" si="3"/>
        <v>44287</v>
      </c>
      <c r="J27" s="6">
        <f t="shared" si="1"/>
        <v>1902714263.4645274</v>
      </c>
      <c r="K27" s="6">
        <f t="shared" si="1"/>
        <v>-2577084032.1394854</v>
      </c>
      <c r="L27" s="6">
        <f t="shared" si="1"/>
        <v>3332428975.7295675</v>
      </c>
      <c r="M27" s="6">
        <f t="shared" si="1"/>
        <v>-2286008658.9531116</v>
      </c>
      <c r="N27" s="6">
        <f t="shared" si="2"/>
        <v>696541349.9172138</v>
      </c>
      <c r="O27" s="6">
        <f t="shared" si="4"/>
        <v>1068591898.0187114</v>
      </c>
    </row>
    <row r="28" spans="1:15" x14ac:dyDescent="0.25">
      <c r="A28" s="5">
        <f>+'BOP GDP'!A28</f>
        <v>44378</v>
      </c>
      <c r="B28" s="6">
        <f>+'BOP GDP'!J28+'BOP GDP'!N28</f>
        <v>837812876.83801377</v>
      </c>
      <c r="C28" s="6">
        <f>-'BOP GDP'!K28-'BOP GDP'!O28</f>
        <v>-2048766402.2211967</v>
      </c>
      <c r="D28" s="6">
        <f>+'BOP GDP'!P28+'BOP GDP'!R28</f>
        <v>1096539274.6750033</v>
      </c>
      <c r="E28" s="6">
        <f>-'BOP GDP'!Q28-'BOP GDP'!S28</f>
        <v>-495503676.37981135</v>
      </c>
      <c r="F28" s="6">
        <f>+'BOP GDP'!T28</f>
        <v>1541376903.5166276</v>
      </c>
      <c r="G28" s="6">
        <f t="shared" si="0"/>
        <v>931458976.42863655</v>
      </c>
      <c r="I28" s="5">
        <f t="shared" si="3"/>
        <v>44378</v>
      </c>
      <c r="J28" s="6">
        <f t="shared" si="1"/>
        <v>1654919029.2457032</v>
      </c>
      <c r="K28" s="6">
        <f t="shared" si="1"/>
        <v>-2473242157.768549</v>
      </c>
      <c r="L28" s="6">
        <f t="shared" si="1"/>
        <v>2794245481.0527782</v>
      </c>
      <c r="M28" s="6">
        <f t="shared" si="1"/>
        <v>-1691711968.6523252</v>
      </c>
      <c r="N28" s="6">
        <f t="shared" si="2"/>
        <v>962069974.74549246</v>
      </c>
      <c r="O28" s="6">
        <f t="shared" si="4"/>
        <v>1246280358.6230998</v>
      </c>
    </row>
    <row r="29" spans="1:15" x14ac:dyDescent="0.25">
      <c r="A29" s="5">
        <f>+'BOP GDP'!A29</f>
        <v>44470</v>
      </c>
      <c r="B29" s="6">
        <f>+'BOP GDP'!J29+'BOP GDP'!N29</f>
        <v>1413310695.3651762</v>
      </c>
      <c r="C29" s="6">
        <f>-'BOP GDP'!K29-'BOP GDP'!O29</f>
        <v>-2475222693.6371288</v>
      </c>
      <c r="D29" s="6">
        <f>+'BOP GDP'!P29+'BOP GDP'!R29</f>
        <v>2031989960.5122313</v>
      </c>
      <c r="E29" s="6">
        <f>-'BOP GDP'!Q29-'BOP GDP'!S29</f>
        <v>-807371044.14725828</v>
      </c>
      <c r="F29" s="6">
        <f>+'BOP GDP'!T29</f>
        <v>965384292.85884142</v>
      </c>
      <c r="G29" s="6">
        <f t="shared" si="0"/>
        <v>1128091210.9518619</v>
      </c>
      <c r="I29" s="5">
        <f t="shared" si="3"/>
        <v>44470</v>
      </c>
      <c r="J29" s="6">
        <f t="shared" si="1"/>
        <v>1459690729.3932288</v>
      </c>
      <c r="K29" s="6">
        <f t="shared" si="1"/>
        <v>-2348519167.4020815</v>
      </c>
      <c r="L29" s="6">
        <f t="shared" si="1"/>
        <v>2557503914.4578743</v>
      </c>
      <c r="M29" s="6">
        <f t="shared" si="1"/>
        <v>-1430145411.1015415</v>
      </c>
      <c r="N29" s="6">
        <f t="shared" si="2"/>
        <v>1030143922.3285626</v>
      </c>
      <c r="O29" s="6">
        <f t="shared" si="4"/>
        <v>1268673987.6760426</v>
      </c>
    </row>
    <row r="30" spans="1:15" x14ac:dyDescent="0.25">
      <c r="A30" s="5">
        <f>+'BOP GDP'!A30</f>
        <v>44562</v>
      </c>
      <c r="B30" s="6">
        <f>+'BOP GDP'!J30+'BOP GDP'!N30</f>
        <v>1500648539.2849698</v>
      </c>
      <c r="C30" s="6">
        <f>-'BOP GDP'!K30-'BOP GDP'!O30</f>
        <v>-2144119891.7392297</v>
      </c>
      <c r="D30" s="6">
        <f>+'BOP GDP'!P30+'BOP GDP'!R30</f>
        <v>366470479.54236096</v>
      </c>
      <c r="E30" s="6">
        <f>-'BOP GDP'!Q30-'BOP GDP'!S30</f>
        <v>1234031669.2607255</v>
      </c>
      <c r="F30" s="6">
        <f>+'BOP GDP'!T30</f>
        <v>602471496.10977745</v>
      </c>
      <c r="G30" s="6">
        <f t="shared" si="0"/>
        <v>1559502292.4586041</v>
      </c>
      <c r="I30" s="5">
        <f t="shared" si="3"/>
        <v>44562</v>
      </c>
      <c r="J30" s="6">
        <f t="shared" si="1"/>
        <v>1276108678.8508363</v>
      </c>
      <c r="K30" s="6">
        <f t="shared" si="1"/>
        <v>-2268787070.5241714</v>
      </c>
      <c r="L30" s="6">
        <f t="shared" si="1"/>
        <v>1586487577.9722331</v>
      </c>
      <c r="M30" s="6">
        <f t="shared" si="1"/>
        <v>-469888463.33980584</v>
      </c>
      <c r="N30" s="6">
        <f t="shared" si="2"/>
        <v>1041065895.7671977</v>
      </c>
      <c r="O30" s="6">
        <f t="shared" si="4"/>
        <v>1164986618.7262897</v>
      </c>
    </row>
    <row r="31" spans="1:15" x14ac:dyDescent="0.25">
      <c r="A31" s="5">
        <f>+'BOP GDP'!A31</f>
        <v>44652</v>
      </c>
      <c r="B31" s="6">
        <f>+'BOP GDP'!J31+'BOP GDP'!N31</f>
        <v>1094485601.314959</v>
      </c>
      <c r="C31" s="6">
        <f>-'BOP GDP'!K31-'BOP GDP'!O31</f>
        <v>-1241140538.1477747</v>
      </c>
      <c r="D31" s="6">
        <f>+'BOP GDP'!P31+'BOP GDP'!R31</f>
        <v>34620757.09419167</v>
      </c>
      <c r="E31" s="6">
        <f>-'BOP GDP'!Q31-'BOP GDP'!S31</f>
        <v>1306741057.6220665</v>
      </c>
      <c r="F31" s="6">
        <f>+'BOP GDP'!T31</f>
        <v>-448006486.72583371</v>
      </c>
      <c r="G31" s="6">
        <f t="shared" si="0"/>
        <v>746700391.15760875</v>
      </c>
      <c r="I31" s="5">
        <f t="shared" si="3"/>
        <v>44652</v>
      </c>
      <c r="J31" s="6">
        <f t="shared" si="1"/>
        <v>1211564428.2007797</v>
      </c>
      <c r="K31" s="6">
        <f t="shared" si="1"/>
        <v>-1977312381.4363325</v>
      </c>
      <c r="L31" s="6">
        <f t="shared" si="1"/>
        <v>882405117.9559468</v>
      </c>
      <c r="M31" s="6">
        <f t="shared" si="1"/>
        <v>309474501.58893061</v>
      </c>
      <c r="N31" s="6">
        <f t="shared" si="2"/>
        <v>665306551.43985319</v>
      </c>
      <c r="O31" s="6">
        <f t="shared" si="4"/>
        <v>1091438217.7491779</v>
      </c>
    </row>
    <row r="32" spans="1:15" x14ac:dyDescent="0.25">
      <c r="A32" s="5">
        <f>+'BOP GDP'!A32</f>
        <v>44743</v>
      </c>
      <c r="B32" s="6">
        <f>+'BOP GDP'!J32+'BOP GDP'!N32</f>
        <v>1406298970.8443041</v>
      </c>
      <c r="C32" s="6">
        <f>-'BOP GDP'!K32-'BOP GDP'!O32</f>
        <v>-661342638.12669539</v>
      </c>
      <c r="D32" s="6">
        <f>+'BOP GDP'!P32+'BOP GDP'!R32</f>
        <v>-726828307.33347178</v>
      </c>
      <c r="E32" s="6">
        <f>-'BOP GDP'!Q32-'BOP GDP'!S32</f>
        <v>1826526584.8206725</v>
      </c>
      <c r="F32" s="6">
        <f>+'BOP GDP'!T32</f>
        <v>1013715021.8067622</v>
      </c>
      <c r="G32" s="6">
        <f t="shared" si="0"/>
        <v>2858369632.0115719</v>
      </c>
      <c r="I32" s="5">
        <f t="shared" si="3"/>
        <v>44743</v>
      </c>
      <c r="J32" s="6">
        <f t="shared" si="1"/>
        <v>1353685951.7023523</v>
      </c>
      <c r="K32" s="6">
        <f t="shared" si="1"/>
        <v>-1630456440.4127071</v>
      </c>
      <c r="L32" s="6">
        <f t="shared" si="1"/>
        <v>426563222.45382798</v>
      </c>
      <c r="M32" s="6">
        <f t="shared" si="1"/>
        <v>889982066.88905156</v>
      </c>
      <c r="N32" s="6">
        <f t="shared" si="2"/>
        <v>533391081.01238686</v>
      </c>
      <c r="O32" s="6">
        <f t="shared" si="4"/>
        <v>1573165881.6449115</v>
      </c>
    </row>
    <row r="33" spans="1:15" x14ac:dyDescent="0.25">
      <c r="A33" s="5">
        <f>+'BOP GDP'!A33</f>
        <v>44835</v>
      </c>
      <c r="B33" s="6">
        <f>+'BOP GDP'!J33+'BOP GDP'!N33</f>
        <v>1624183143.1494036</v>
      </c>
      <c r="C33" s="6">
        <f>-'BOP GDP'!K33-'BOP GDP'!O33</f>
        <v>-880047694.99672854</v>
      </c>
      <c r="D33" s="6">
        <f>+'BOP GDP'!P33+'BOP GDP'!R33</f>
        <v>-213346276.85980785</v>
      </c>
      <c r="E33" s="6">
        <f>-'BOP GDP'!Q33-'BOP GDP'!S33</f>
        <v>819882134.07750726</v>
      </c>
      <c r="F33" s="6">
        <f>+'BOP GDP'!T33</f>
        <v>965378529.65153062</v>
      </c>
      <c r="G33" s="6">
        <f t="shared" si="0"/>
        <v>2316049835.0219049</v>
      </c>
      <c r="I33" s="5">
        <f t="shared" si="3"/>
        <v>44835</v>
      </c>
      <c r="J33" s="6">
        <f t="shared" si="1"/>
        <v>1406404063.6484091</v>
      </c>
      <c r="K33" s="6">
        <f t="shared" si="1"/>
        <v>-1231662690.7526071</v>
      </c>
      <c r="L33" s="6">
        <f t="shared" si="1"/>
        <v>-134770836.88918173</v>
      </c>
      <c r="M33" s="6">
        <f t="shared" si="1"/>
        <v>1296795361.4452429</v>
      </c>
      <c r="N33" s="6">
        <f t="shared" si="2"/>
        <v>533389640.21055913</v>
      </c>
      <c r="O33" s="6">
        <f t="shared" si="4"/>
        <v>1870155537.6624224</v>
      </c>
    </row>
    <row r="34" spans="1:15" x14ac:dyDescent="0.25">
      <c r="A34" s="5">
        <f>+'BOP GDP'!A34</f>
        <v>44927</v>
      </c>
      <c r="B34" s="6">
        <f>+'BOP GDP'!J34+'BOP GDP'!N34</f>
        <v>1552328145.5249314</v>
      </c>
      <c r="C34" s="6">
        <f>-'BOP GDP'!K34-'BOP GDP'!O34</f>
        <v>-1187603454.7850444</v>
      </c>
      <c r="D34" s="6">
        <f>+'BOP GDP'!P34+'BOP GDP'!R34</f>
        <v>573342855.82178688</v>
      </c>
      <c r="E34" s="6">
        <f>-'BOP GDP'!Q34-'BOP GDP'!S34</f>
        <v>567465909.97938907</v>
      </c>
      <c r="F34" s="6">
        <f>+'BOP GDP'!T34</f>
        <v>245662230.99435744</v>
      </c>
      <c r="G34" s="6">
        <f t="shared" si="0"/>
        <v>1751195687.5354202</v>
      </c>
      <c r="I34" s="5">
        <f t="shared" si="3"/>
        <v>44927</v>
      </c>
      <c r="J34" s="6">
        <f t="shared" si="1"/>
        <v>1419323965.2083995</v>
      </c>
      <c r="K34" s="6">
        <f t="shared" si="1"/>
        <v>-992533581.51406074</v>
      </c>
      <c r="L34" s="6">
        <f t="shared" si="1"/>
        <v>-83052742.819325268</v>
      </c>
      <c r="M34" s="6">
        <f t="shared" si="1"/>
        <v>1130153921.6249089</v>
      </c>
      <c r="N34" s="6">
        <f t="shared" si="2"/>
        <v>444187323.9317041</v>
      </c>
      <c r="O34" s="6">
        <f t="shared" si="4"/>
        <v>1918078886.4316266</v>
      </c>
    </row>
    <row r="35" spans="1:15" x14ac:dyDescent="0.25">
      <c r="A35" s="5">
        <f>+'BOP GDP'!A35</f>
        <v>45017</v>
      </c>
      <c r="B35" s="6">
        <f>+'BOP GDP'!J35+'BOP GDP'!N35</f>
        <v>1314177806.2397418</v>
      </c>
      <c r="C35" s="6">
        <f>-'BOP GDP'!K35-'BOP GDP'!O35</f>
        <v>-536308766.74695307</v>
      </c>
      <c r="D35" s="6">
        <f>+'BOP GDP'!P35+'BOP GDP'!R35</f>
        <v>-667216271.61454487</v>
      </c>
      <c r="E35" s="6">
        <f>-'BOP GDP'!Q35-'BOP GDP'!S35</f>
        <v>830205806.28162408</v>
      </c>
      <c r="F35" s="6">
        <f>+'BOP GDP'!T35</f>
        <v>252158351.97940204</v>
      </c>
      <c r="G35" s="6">
        <f t="shared" si="0"/>
        <v>1193016926.1392701</v>
      </c>
      <c r="I35" s="5">
        <f t="shared" si="3"/>
        <v>45017</v>
      </c>
      <c r="J35" s="6">
        <f t="shared" si="1"/>
        <v>1474247016.4395952</v>
      </c>
      <c r="K35" s="6">
        <f t="shared" si="1"/>
        <v>-816325638.66385531</v>
      </c>
      <c r="L35" s="6">
        <f t="shared" si="1"/>
        <v>-258511999.9965094</v>
      </c>
      <c r="M35" s="6">
        <f t="shared" si="1"/>
        <v>1011020108.7897983</v>
      </c>
      <c r="N35" s="6">
        <f t="shared" si="2"/>
        <v>619228533.60801315</v>
      </c>
      <c r="O35" s="6">
        <f t="shared" si="4"/>
        <v>2029658020.177042</v>
      </c>
    </row>
    <row r="36" spans="1:15" x14ac:dyDescent="0.25">
      <c r="A36" s="5">
        <f>+'BOP GDP'!A36</f>
        <v>45108</v>
      </c>
      <c r="B36" s="6">
        <f>+'BOP GDP'!J36+'BOP GDP'!N36</f>
        <v>1821635650.0488915</v>
      </c>
      <c r="C36" s="6">
        <f>-'BOP GDP'!K36-'BOP GDP'!O36</f>
        <v>236246839.18026167</v>
      </c>
      <c r="D36" s="6">
        <f>+'BOP GDP'!P36+'BOP GDP'!R36</f>
        <v>-577308139.73790133</v>
      </c>
      <c r="E36" s="6">
        <f>-'BOP GDP'!Q36-'BOP GDP'!S36</f>
        <v>434416702.25826305</v>
      </c>
      <c r="F36" s="6">
        <f>+'BOP GDP'!T36</f>
        <v>-766098518.21769834</v>
      </c>
      <c r="G36" s="6">
        <f t="shared" si="0"/>
        <v>1148892533.5318167</v>
      </c>
      <c r="I36" s="5">
        <f t="shared" si="3"/>
        <v>45108</v>
      </c>
      <c r="J36" s="6">
        <f t="shared" si="1"/>
        <v>1578081186.2407422</v>
      </c>
      <c r="K36" s="6">
        <f t="shared" si="1"/>
        <v>-591928269.33711612</v>
      </c>
      <c r="L36" s="6">
        <f t="shared" si="1"/>
        <v>-221131958.09761679</v>
      </c>
      <c r="M36" s="6">
        <f t="shared" si="1"/>
        <v>662992638.14919579</v>
      </c>
      <c r="N36" s="6">
        <f t="shared" si="2"/>
        <v>174275148.60189795</v>
      </c>
      <c r="O36" s="6">
        <f t="shared" si="4"/>
        <v>1602288745.5571029</v>
      </c>
    </row>
    <row r="37" spans="1:15" x14ac:dyDescent="0.25">
      <c r="A37" s="5">
        <f>+'BOP GDP'!A37</f>
        <v>45200</v>
      </c>
      <c r="B37" s="6">
        <f>+'BOP GDP'!J37+'BOP GDP'!N37</f>
        <v>1456580128.7779083</v>
      </c>
      <c r="C37" s="6">
        <f>-'BOP GDP'!K37-'BOP GDP'!O37</f>
        <v>152253944.67539844</v>
      </c>
      <c r="D37" s="6">
        <f>+'BOP GDP'!P37+'BOP GDP'!R37</f>
        <v>250433725.65322137</v>
      </c>
      <c r="E37" s="6">
        <f>-'BOP GDP'!Q37-'BOP GDP'!S37</f>
        <v>-1131328982.3651407</v>
      </c>
      <c r="F37" s="6">
        <f>+'BOP GDP'!T37</f>
        <v>355501919.04712802</v>
      </c>
      <c r="G37" s="6">
        <f t="shared" si="0"/>
        <v>1083440735.7885153</v>
      </c>
      <c r="I37" s="5">
        <f t="shared" si="3"/>
        <v>45200</v>
      </c>
      <c r="J37" s="6">
        <f t="shared" si="1"/>
        <v>1536180432.6478682</v>
      </c>
      <c r="K37" s="6">
        <f t="shared" si="1"/>
        <v>-333852859.41908437</v>
      </c>
      <c r="L37" s="6">
        <f t="shared" si="1"/>
        <v>-105186957.46935949</v>
      </c>
      <c r="M37" s="6">
        <f t="shared" si="1"/>
        <v>175189859.03853387</v>
      </c>
      <c r="N37" s="6">
        <f t="shared" si="2"/>
        <v>21805995.95079729</v>
      </c>
      <c r="O37" s="6">
        <f t="shared" si="4"/>
        <v>1294136470.7487557</v>
      </c>
    </row>
    <row r="38" spans="1:15" x14ac:dyDescent="0.25">
      <c r="A38" s="5">
        <f>+'BOP GDP'!A38</f>
        <v>45292</v>
      </c>
      <c r="B38" s="6">
        <f>+'BOP GDP'!J38+'BOP GDP'!N38</f>
        <v>1386380465.5065012</v>
      </c>
      <c r="C38" s="6">
        <f>-'BOP GDP'!K38-'BOP GDP'!O38</f>
        <v>-158312613.0144248</v>
      </c>
      <c r="D38" s="6">
        <f>+'BOP GDP'!P38+'BOP GDP'!R38</f>
        <v>706093271.72549105</v>
      </c>
      <c r="E38" s="6">
        <f>-'BOP GDP'!Q38-'BOP GDP'!S38</f>
        <v>-1165523592.499331</v>
      </c>
      <c r="F38" s="6">
        <f>+'BOP GDP'!T38</f>
        <v>713041660.85645986</v>
      </c>
      <c r="G38" s="6">
        <f t="shared" si="0"/>
        <v>1481679192.5746963</v>
      </c>
      <c r="I38" s="5">
        <f t="shared" si="3"/>
        <v>45292</v>
      </c>
      <c r="J38" s="6">
        <f t="shared" si="1"/>
        <v>1494693512.6432607</v>
      </c>
      <c r="K38" s="6">
        <f t="shared" si="1"/>
        <v>-76530148.976429433</v>
      </c>
      <c r="L38" s="6">
        <f t="shared" si="1"/>
        <v>-71999353.493433416</v>
      </c>
      <c r="M38" s="6">
        <f t="shared" si="1"/>
        <v>-258057516.58114612</v>
      </c>
      <c r="N38" s="6">
        <f t="shared" si="2"/>
        <v>138650853.41632289</v>
      </c>
      <c r="O38" s="6">
        <f t="shared" si="4"/>
        <v>1226757347.0085747</v>
      </c>
    </row>
    <row r="39" spans="1:15" x14ac:dyDescent="0.25">
      <c r="A39" s="5">
        <f>+'BOP GDP'!A39</f>
        <v>45383</v>
      </c>
      <c r="B39" s="6">
        <f>+'BOP GDP'!J39+'BOP GDP'!N39</f>
        <v>2357167200.1370368</v>
      </c>
      <c r="C39" s="6">
        <f>-'BOP GDP'!K39-'BOP GDP'!O39</f>
        <v>220606508.25132507</v>
      </c>
      <c r="D39" s="6">
        <f>+'BOP GDP'!P39+'BOP GDP'!R39</f>
        <v>131689407.06138459</v>
      </c>
      <c r="E39" s="6">
        <f>-'BOP GDP'!Q39-'BOP GDP'!S39</f>
        <v>-616089661.52288246</v>
      </c>
      <c r="F39" s="6">
        <f>+'BOP GDP'!T39</f>
        <v>-1071963936.5826093</v>
      </c>
      <c r="G39" s="6">
        <f t="shared" si="0"/>
        <v>1021409517.3442549</v>
      </c>
      <c r="I39" s="5">
        <f t="shared" si="3"/>
        <v>45383</v>
      </c>
      <c r="J39" s="6">
        <f t="shared" si="1"/>
        <v>1755440861.1175847</v>
      </c>
      <c r="K39" s="6">
        <f t="shared" si="1"/>
        <v>112698669.77314009</v>
      </c>
      <c r="L39" s="6">
        <f t="shared" si="1"/>
        <v>127727066.17554891</v>
      </c>
      <c r="M39" s="6">
        <f t="shared" si="1"/>
        <v>-619631383.53227282</v>
      </c>
      <c r="N39" s="6">
        <f t="shared" si="2"/>
        <v>-192379718.72417992</v>
      </c>
      <c r="O39" s="6">
        <f t="shared" si="4"/>
        <v>1183855494.8098209</v>
      </c>
    </row>
    <row r="40" spans="1:15" x14ac:dyDescent="0.25">
      <c r="A40" s="5">
        <f>+'BOP GDP'!A40</f>
        <v>45474</v>
      </c>
      <c r="B40" s="6">
        <f>+'BOP GDP'!J40+'BOP GDP'!N40</f>
        <v>1282138255.3185279</v>
      </c>
      <c r="C40" s="6">
        <f>-'BOP GDP'!K40-'BOP GDP'!O40</f>
        <v>-148194188.76107618</v>
      </c>
      <c r="D40" s="6">
        <f>+'BOP GDP'!P40+'BOP GDP'!R40</f>
        <v>1490465540.8108013</v>
      </c>
      <c r="E40" s="6">
        <f>-'BOP GDP'!Q40-'BOP GDP'!S40</f>
        <v>584868785.7737205</v>
      </c>
      <c r="F40" s="6">
        <f>+'BOP GDP'!T40</f>
        <v>-396109761.76687127</v>
      </c>
      <c r="G40" s="6">
        <f t="shared" si="0"/>
        <v>2813168631.375102</v>
      </c>
      <c r="I40" s="5">
        <f t="shared" si="3"/>
        <v>45474</v>
      </c>
      <c r="J40" s="6">
        <f t="shared" si="1"/>
        <v>1620566512.4349935</v>
      </c>
      <c r="K40" s="6">
        <f t="shared" si="1"/>
        <v>16588412.787805632</v>
      </c>
      <c r="L40" s="6">
        <f t="shared" si="1"/>
        <v>644670486.31272459</v>
      </c>
      <c r="M40" s="6">
        <f t="shared" si="1"/>
        <v>-582018362.65340829</v>
      </c>
      <c r="N40" s="6">
        <f t="shared" si="2"/>
        <v>-99882529.611473188</v>
      </c>
      <c r="O40" s="6">
        <f t="shared" si="4"/>
        <v>1599924519.270642</v>
      </c>
    </row>
    <row r="41" spans="1:15" x14ac:dyDescent="0.25">
      <c r="A41" s="5">
        <f>+'BOP GDP'!A41</f>
        <v>45566</v>
      </c>
      <c r="B41" s="6">
        <f>+'BOP GDP'!J41+'BOP GDP'!N41</f>
        <v>1324648475.4259133</v>
      </c>
      <c r="C41" s="6">
        <f>-'BOP GDP'!K41-'BOP GDP'!O41</f>
        <v>121002820.70538664</v>
      </c>
      <c r="D41" s="6">
        <f>+'BOP GDP'!P41+'BOP GDP'!R41</f>
        <v>1574169737.0822139</v>
      </c>
      <c r="E41" s="6">
        <f>-'BOP GDP'!Q41-'BOP GDP'!S41</f>
        <v>1324999881.4895697</v>
      </c>
      <c r="F41" s="6">
        <f>+'BOP GDP'!T41</f>
        <v>-562509550.38084054</v>
      </c>
      <c r="G41" s="6">
        <f t="shared" si="0"/>
        <v>3782311364.3222427</v>
      </c>
      <c r="I41" s="5">
        <f t="shared" si="3"/>
        <v>45566</v>
      </c>
      <c r="J41" s="6">
        <f t="shared" si="1"/>
        <v>1587583599.0969949</v>
      </c>
      <c r="K41" s="6">
        <f t="shared" si="1"/>
        <v>8775631.7953026816</v>
      </c>
      <c r="L41" s="6">
        <f t="shared" si="1"/>
        <v>975604489.16997266</v>
      </c>
      <c r="M41" s="6">
        <f t="shared" si="1"/>
        <v>32063853.310269177</v>
      </c>
      <c r="N41" s="6">
        <f t="shared" si="2"/>
        <v>-329385396.96846533</v>
      </c>
      <c r="O41" s="6">
        <f t="shared" si="4"/>
        <v>2274642176.4040742</v>
      </c>
    </row>
    <row r="42" spans="1:15" x14ac:dyDescent="0.25">
      <c r="A42" s="5">
        <f>+'BOP GDP'!A42</f>
        <v>45658</v>
      </c>
      <c r="B42" s="6">
        <f>+'BOP GDP'!J42+'BOP GDP'!N42</f>
        <v>2273411496.9122019</v>
      </c>
      <c r="C42" s="6">
        <f>-'BOP GDP'!K42-'BOP GDP'!O42</f>
        <v>-407233046.91758227</v>
      </c>
      <c r="D42" s="6">
        <f>+'BOP GDP'!P42+'BOP GDP'!R42</f>
        <v>2339635306.0385356</v>
      </c>
      <c r="E42" s="6">
        <f>-'BOP GDP'!Q42-'BOP GDP'!S42</f>
        <v>-445453838.4079802</v>
      </c>
      <c r="F42" s="6">
        <f>+'BOP GDP'!T42</f>
        <v>-875067410.95149779</v>
      </c>
      <c r="G42" s="6">
        <f t="shared" si="0"/>
        <v>2885292506.6736774</v>
      </c>
      <c r="I42" s="5">
        <f t="shared" si="3"/>
        <v>45658</v>
      </c>
      <c r="J42" s="6">
        <f t="shared" si="1"/>
        <v>1809341356.9484198</v>
      </c>
      <c r="K42" s="6">
        <f t="shared" si="1"/>
        <v>-53454476.680486687</v>
      </c>
      <c r="L42" s="6">
        <f t="shared" si="1"/>
        <v>1383989997.7482338</v>
      </c>
      <c r="M42" s="6">
        <f t="shared" si="1"/>
        <v>212081291.83310688</v>
      </c>
      <c r="N42" s="6">
        <f t="shared" si="2"/>
        <v>-726412664.92045474</v>
      </c>
      <c r="O42" s="6">
        <f t="shared" si="4"/>
        <v>2625545504.9288187</v>
      </c>
    </row>
    <row r="43" spans="1:15" x14ac:dyDescent="0.25">
      <c r="A43" s="5">
        <f>+'BOP GDP'!A43</f>
        <v>45748</v>
      </c>
      <c r="B43" s="6">
        <f>+'BOP GDP'!J43+'BOP GDP'!N43</f>
        <v>1755171266.5051229</v>
      </c>
      <c r="C43" s="6">
        <f>-'BOP GDP'!K43-'BOP GDP'!O43</f>
        <v>-925965483.74519682</v>
      </c>
      <c r="D43" s="6">
        <f>+'BOP GDP'!P43+'BOP GDP'!R43</f>
        <v>1647545128.1548266</v>
      </c>
      <c r="E43" s="6">
        <f>-'BOP GDP'!Q43-'BOP GDP'!S43</f>
        <v>587284033.95847297</v>
      </c>
      <c r="F43" s="6">
        <f>+'BOP GDP'!T43</f>
        <v>-235207838.53106186</v>
      </c>
      <c r="G43" s="6">
        <f t="shared" si="0"/>
        <v>2828827106.3421645</v>
      </c>
      <c r="I43" s="5">
        <f t="shared" si="3"/>
        <v>45748</v>
      </c>
      <c r="J43" s="6">
        <f t="shared" si="1"/>
        <v>1658842373.5404415</v>
      </c>
      <c r="K43" s="6">
        <f t="shared" si="1"/>
        <v>-340097474.67961717</v>
      </c>
      <c r="L43" s="6">
        <f t="shared" si="1"/>
        <v>1762953928.0215945</v>
      </c>
      <c r="M43" s="6">
        <f t="shared" si="1"/>
        <v>512924715.70344573</v>
      </c>
      <c r="N43" s="6">
        <f t="shared" si="2"/>
        <v>-517223640.40756786</v>
      </c>
      <c r="O43" s="6">
        <f t="shared" si="4"/>
        <v>3077399902.1782966</v>
      </c>
    </row>
    <row r="44" spans="1:15" x14ac:dyDescent="0.25">
      <c r="A44" s="5">
        <f>+'BOP GDP'!A44</f>
        <v>45839</v>
      </c>
      <c r="B44" s="6">
        <f>+'BOP GDP'!J44+'BOP GDP'!N44</f>
        <v>2092027365.9091163</v>
      </c>
      <c r="C44" s="6">
        <f>-'BOP GDP'!K44-'BOP GDP'!O44</f>
        <v>-24065382.184238315</v>
      </c>
      <c r="D44" s="6">
        <f>+'BOP GDP'!P44+'BOP GDP'!R44</f>
        <v>1546705819.5277824</v>
      </c>
      <c r="E44" s="6">
        <f>-'BOP GDP'!Q44-'BOP GDP'!S44</f>
        <v>1140636627.8440509</v>
      </c>
      <c r="F44" s="6">
        <f>+'BOP GDP'!T44</f>
        <v>-61964154.137599297</v>
      </c>
      <c r="G44" s="6">
        <f t="shared" ref="G44" si="5">+SUM(B44:F44)</f>
        <v>4693340276.9591122</v>
      </c>
      <c r="I44" s="5">
        <f t="shared" ref="I44" si="6">+A44</f>
        <v>45839</v>
      </c>
      <c r="J44" s="6">
        <f t="shared" ref="J44" si="7">+AVERAGE(B41:B44)</f>
        <v>1861314651.1880884</v>
      </c>
      <c r="K44" s="6">
        <f t="shared" ref="K44" si="8">+AVERAGE(C41:C44)</f>
        <v>-309065273.03540766</v>
      </c>
      <c r="L44" s="6">
        <f t="shared" ref="L44" si="9">+AVERAGE(D41:D44)</f>
        <v>1777013997.7008395</v>
      </c>
      <c r="M44" s="6">
        <f t="shared" ref="M44" si="10">+AVERAGE(E41:E44)</f>
        <v>651866676.22102833</v>
      </c>
      <c r="N44" s="6">
        <f t="shared" ref="N44" si="11">+AVERAGE(F41:F44)</f>
        <v>-433687238.50024986</v>
      </c>
      <c r="O44" s="6">
        <f t="shared" ref="O44" si="12">+SUM(J44:N44)</f>
        <v>3547442813.5742989</v>
      </c>
    </row>
    <row r="45" spans="1:15" x14ac:dyDescent="0.25">
      <c r="A45" s="7"/>
      <c r="B45" s="6"/>
      <c r="C45" s="6"/>
      <c r="D45" s="6"/>
      <c r="E45" s="6"/>
      <c r="O45" s="10"/>
    </row>
    <row r="46" spans="1:15" x14ac:dyDescent="0.25">
      <c r="A46" s="7"/>
      <c r="B46" s="6"/>
      <c r="C46" s="6"/>
      <c r="D46" s="6"/>
      <c r="E46" s="6"/>
    </row>
    <row r="47" spans="1:15" x14ac:dyDescent="0.25">
      <c r="A47" s="7"/>
      <c r="B47" s="6"/>
      <c r="C47" s="6"/>
      <c r="D47" s="6"/>
      <c r="E47" s="6"/>
    </row>
    <row r="48" spans="1:15" x14ac:dyDescent="0.25">
      <c r="A48" s="7"/>
      <c r="B48" s="6"/>
      <c r="C48" s="6"/>
      <c r="D48" s="6"/>
      <c r="E48" s="6"/>
    </row>
    <row r="49" spans="1:5" x14ac:dyDescent="0.25">
      <c r="A49" s="7"/>
      <c r="B49" s="6"/>
      <c r="C49" s="6"/>
      <c r="D49" s="6"/>
      <c r="E49" s="6"/>
    </row>
    <row r="50" spans="1:5" x14ac:dyDescent="0.25">
      <c r="A50" s="7"/>
      <c r="B50" s="6"/>
      <c r="C50" s="6"/>
      <c r="D50" s="6"/>
      <c r="E50" s="6"/>
    </row>
    <row r="51" spans="1:5" x14ac:dyDescent="0.25">
      <c r="A51" s="7"/>
      <c r="B51" s="6"/>
      <c r="C51" s="6"/>
      <c r="D51" s="6"/>
      <c r="E51" s="6"/>
    </row>
    <row r="52" spans="1:5" x14ac:dyDescent="0.25">
      <c r="A52" s="7"/>
      <c r="B52" s="6"/>
      <c r="C52" s="6"/>
      <c r="D52" s="6"/>
      <c r="E52" s="6"/>
    </row>
    <row r="53" spans="1:5" x14ac:dyDescent="0.25">
      <c r="A53" s="7"/>
      <c r="B53" s="6"/>
      <c r="C53" s="6"/>
      <c r="D53" s="6"/>
      <c r="E53" s="6"/>
    </row>
    <row r="54" spans="1:5" x14ac:dyDescent="0.25">
      <c r="A54" s="7"/>
      <c r="B54" s="6"/>
      <c r="C54" s="6"/>
      <c r="D54" s="6"/>
      <c r="E54" s="6"/>
    </row>
    <row r="55" spans="1:5" x14ac:dyDescent="0.25">
      <c r="A55" s="7"/>
      <c r="B55" s="6"/>
      <c r="C55" s="6"/>
      <c r="D55" s="6"/>
      <c r="E55" s="6"/>
    </row>
    <row r="56" spans="1:5" x14ac:dyDescent="0.25">
      <c r="A56" s="7"/>
      <c r="B56" s="6"/>
      <c r="C56" s="6"/>
      <c r="D56" s="6"/>
      <c r="E56" s="6"/>
    </row>
    <row r="57" spans="1:5" x14ac:dyDescent="0.25">
      <c r="A57" s="7"/>
      <c r="B57" s="6"/>
      <c r="C57" s="6"/>
      <c r="D57" s="6"/>
      <c r="E57" s="6"/>
    </row>
    <row r="58" spans="1:5" x14ac:dyDescent="0.25">
      <c r="A58" s="7"/>
      <c r="B58" s="6"/>
      <c r="C58" s="6"/>
      <c r="D58" s="6"/>
      <c r="E58" s="6"/>
    </row>
    <row r="59" spans="1:5" x14ac:dyDescent="0.25">
      <c r="A59" s="7"/>
      <c r="B59" s="6"/>
      <c r="C59" s="6"/>
      <c r="D59" s="6"/>
      <c r="E59" s="6"/>
    </row>
    <row r="60" spans="1:5" x14ac:dyDescent="0.25">
      <c r="A60" s="7"/>
      <c r="B60" s="6"/>
      <c r="C60" s="6"/>
      <c r="D60" s="6"/>
      <c r="E60" s="6"/>
    </row>
    <row r="61" spans="1:5" x14ac:dyDescent="0.25">
      <c r="A61" s="7"/>
      <c r="B61" s="6"/>
      <c r="C61" s="6"/>
      <c r="D61" s="6"/>
      <c r="E61" s="6"/>
    </row>
    <row r="62" spans="1:5" x14ac:dyDescent="0.25">
      <c r="A62" s="7"/>
      <c r="B62" s="6"/>
      <c r="C62" s="6"/>
      <c r="D62" s="6"/>
      <c r="E62" s="6"/>
    </row>
    <row r="63" spans="1:5" x14ac:dyDescent="0.25">
      <c r="A63" s="7"/>
      <c r="B63" s="6"/>
      <c r="C63" s="6"/>
      <c r="D63" s="6"/>
      <c r="E63" s="6"/>
    </row>
    <row r="64" spans="1:5" x14ac:dyDescent="0.25">
      <c r="A64" s="7"/>
      <c r="B64" s="6"/>
      <c r="C64" s="6"/>
      <c r="D64" s="6"/>
      <c r="E64" s="6"/>
    </row>
    <row r="65" spans="1:5" x14ac:dyDescent="0.25">
      <c r="A65" s="7"/>
      <c r="B65" s="6"/>
      <c r="C65" s="6"/>
      <c r="D65" s="6"/>
      <c r="E65" s="6"/>
    </row>
    <row r="66" spans="1:5" x14ac:dyDescent="0.25">
      <c r="A66" s="7"/>
      <c r="B66" s="6"/>
      <c r="C66" s="6"/>
      <c r="D66" s="6"/>
      <c r="E66" s="6"/>
    </row>
    <row r="67" spans="1:5" x14ac:dyDescent="0.25">
      <c r="A67" s="7"/>
      <c r="B67" s="6"/>
      <c r="C67" s="6"/>
      <c r="D67" s="6"/>
      <c r="E67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D08AD-0D02-A24E-B030-030EF3711192}">
  <dimension ref="A1:N85"/>
  <sheetViews>
    <sheetView topLeftCell="C67" workbookViewId="0">
      <selection activeCell="O84" sqref="O84"/>
    </sheetView>
    <sheetView workbookViewId="1"/>
  </sheetViews>
  <sheetFormatPr defaultColWidth="11.42578125" defaultRowHeight="15" x14ac:dyDescent="0.25"/>
  <sheetData>
    <row r="1" spans="1:14" ht="105" x14ac:dyDescent="0.25">
      <c r="A1" s="1" t="s">
        <v>0</v>
      </c>
      <c r="B1" s="1" t="s">
        <v>9</v>
      </c>
      <c r="C1" s="1" t="s">
        <v>10</v>
      </c>
      <c r="D1" s="1" t="s">
        <v>303</v>
      </c>
      <c r="E1" s="1" t="s">
        <v>304</v>
      </c>
      <c r="F1" s="1" t="s">
        <v>11</v>
      </c>
      <c r="G1" s="1" t="s">
        <v>12</v>
      </c>
      <c r="H1" s="1" t="s">
        <v>13</v>
      </c>
      <c r="I1" s="1" t="s">
        <v>15</v>
      </c>
      <c r="J1" s="1" t="s">
        <v>305</v>
      </c>
      <c r="K1" s="1" t="s">
        <v>306</v>
      </c>
      <c r="L1" s="1" t="s">
        <v>14</v>
      </c>
      <c r="M1" s="1" t="s">
        <v>341</v>
      </c>
      <c r="N1" s="1" t="s">
        <v>344</v>
      </c>
    </row>
    <row r="2" spans="1:14" x14ac:dyDescent="0.25">
      <c r="A2" s="2">
        <v>38261</v>
      </c>
      <c r="B2" s="3">
        <v>46182590905.660797</v>
      </c>
      <c r="C2" s="3">
        <v>93133384777.717697</v>
      </c>
      <c r="D2" s="3">
        <v>91815485837.647598</v>
      </c>
      <c r="E2" s="3">
        <v>1317898940.0701101</v>
      </c>
      <c r="F2" s="3">
        <v>150147383537.353</v>
      </c>
      <c r="G2" s="3">
        <v>586043967803.84302</v>
      </c>
      <c r="H2" s="3">
        <v>343807096356.29303</v>
      </c>
      <c r="I2" s="3">
        <v>83866176501.146606</v>
      </c>
      <c r="J2" s="3">
        <v>11976543109.3304</v>
      </c>
      <c r="K2" s="3">
        <v>73856990550.128006</v>
      </c>
      <c r="L2" s="3">
        <v>228703048762.24701</v>
      </c>
      <c r="M2" s="3">
        <v>218147532828.66299</v>
      </c>
      <c r="N2" s="6">
        <f>+SUM(B2:G2)-SUM(H2:L2)-M2</f>
        <v>8283323694.4842224</v>
      </c>
    </row>
    <row r="3" spans="1:14" x14ac:dyDescent="0.25">
      <c r="A3" s="2">
        <v>38353</v>
      </c>
      <c r="B3" s="3">
        <v>35214027267.315399</v>
      </c>
      <c r="C3" s="3">
        <v>86021585259.717102</v>
      </c>
      <c r="D3" s="3">
        <v>91386866052.238602</v>
      </c>
      <c r="E3" s="3">
        <v>-5365280792.5214901</v>
      </c>
      <c r="F3" s="3">
        <v>170255743231.66199</v>
      </c>
      <c r="G3" s="3">
        <v>602088134562.87402</v>
      </c>
      <c r="H3" s="3">
        <v>344493808117.86298</v>
      </c>
      <c r="I3" s="3">
        <v>85673123878.807999</v>
      </c>
      <c r="J3" s="3">
        <v>10857158683.280899</v>
      </c>
      <c r="K3" s="3">
        <v>77597572384.819595</v>
      </c>
      <c r="L3" s="3">
        <v>228529864034.23001</v>
      </c>
      <c r="M3" s="3">
        <v>233385599849.647</v>
      </c>
      <c r="N3" s="6">
        <f t="shared" ref="N3:N66" si="0">+SUM(B3:G3)-SUM(H3:L3)-M3</f>
        <v>-936051367.36282349</v>
      </c>
    </row>
    <row r="4" spans="1:14" x14ac:dyDescent="0.25">
      <c r="A4" s="2">
        <v>38443</v>
      </c>
      <c r="B4" s="3">
        <v>44420775624.415001</v>
      </c>
      <c r="C4" s="3">
        <v>86597440393.134506</v>
      </c>
      <c r="D4" s="3">
        <v>91627098901.424194</v>
      </c>
      <c r="E4" s="3">
        <v>-5029658508.2896605</v>
      </c>
      <c r="F4" s="3">
        <v>167973544449.452</v>
      </c>
      <c r="G4" s="3">
        <v>625367590212.479</v>
      </c>
      <c r="H4" s="3">
        <v>378243993396.82501</v>
      </c>
      <c r="I4" s="3">
        <v>92819888254.267303</v>
      </c>
      <c r="J4" s="3">
        <v>15704359885.8536</v>
      </c>
      <c r="K4" s="3">
        <v>79866691740.263397</v>
      </c>
      <c r="L4" s="3">
        <v>219264515089.71701</v>
      </c>
      <c r="M4" s="3">
        <v>231920514267.64899</v>
      </c>
      <c r="N4" s="6">
        <f t="shared" si="0"/>
        <v>-6863171561.9602661</v>
      </c>
    </row>
    <row r="5" spans="1:14" x14ac:dyDescent="0.25">
      <c r="A5" s="2">
        <v>38534</v>
      </c>
      <c r="B5" s="3">
        <v>84998806202.608704</v>
      </c>
      <c r="C5" s="3">
        <v>102359589569.431</v>
      </c>
      <c r="D5" s="3">
        <v>93282549208.689697</v>
      </c>
      <c r="E5" s="3">
        <v>9077040360.7410507</v>
      </c>
      <c r="F5" s="3">
        <v>174648886793.24899</v>
      </c>
      <c r="G5" s="3">
        <v>660782984397.78796</v>
      </c>
      <c r="H5" s="3">
        <v>409335580929.01898</v>
      </c>
      <c r="I5" s="3">
        <v>124851944648.19099</v>
      </c>
      <c r="J5" s="3">
        <v>14791275921.535101</v>
      </c>
      <c r="K5" s="3">
        <v>112789663667.86</v>
      </c>
      <c r="L5" s="3">
        <v>231838059069.853</v>
      </c>
      <c r="M5" s="3">
        <v>261355689004.27802</v>
      </c>
      <c r="N5" s="6">
        <f t="shared" si="0"/>
        <v>-29812356708.228821</v>
      </c>
    </row>
    <row r="6" spans="1:14" x14ac:dyDescent="0.25">
      <c r="A6" s="2">
        <v>38626</v>
      </c>
      <c r="B6" s="3">
        <v>57971489269.746201</v>
      </c>
      <c r="C6" s="3">
        <v>117844814777.718</v>
      </c>
      <c r="D6" s="3">
        <v>116526915837.64799</v>
      </c>
      <c r="E6" s="3">
        <v>1317898940.0701101</v>
      </c>
      <c r="F6" s="3">
        <v>200775017098.69299</v>
      </c>
      <c r="G6" s="3">
        <v>793164129319.677</v>
      </c>
      <c r="H6" s="3">
        <v>446386139856.29303</v>
      </c>
      <c r="I6" s="3">
        <v>119692027695.27299</v>
      </c>
      <c r="J6" s="3">
        <v>11625319609.3304</v>
      </c>
      <c r="K6" s="3">
        <v>110197171966.35201</v>
      </c>
      <c r="L6" s="3">
        <v>269085508492.798</v>
      </c>
      <c r="M6" s="3">
        <v>333608301845.24597</v>
      </c>
      <c r="N6" s="6">
        <f t="shared" si="0"/>
        <v>-2994204221.7402344</v>
      </c>
    </row>
    <row r="7" spans="1:14" x14ac:dyDescent="0.25">
      <c r="A7" s="2">
        <v>38718</v>
      </c>
      <c r="B7" s="3">
        <v>47002925631.400803</v>
      </c>
      <c r="C7" s="3">
        <v>110733015259.717</v>
      </c>
      <c r="D7" s="3">
        <v>116098296052.239</v>
      </c>
      <c r="E7" s="3">
        <v>-5365280792.5214901</v>
      </c>
      <c r="F7" s="3">
        <v>220883376793.00201</v>
      </c>
      <c r="G7" s="3">
        <v>809208296078.70801</v>
      </c>
      <c r="H7" s="3">
        <v>447072851617.86298</v>
      </c>
      <c r="I7" s="3">
        <v>121498975072.935</v>
      </c>
      <c r="J7" s="3">
        <v>10505935183.280899</v>
      </c>
      <c r="K7" s="3">
        <v>113937753801.04401</v>
      </c>
      <c r="L7" s="3">
        <v>268912323764.78101</v>
      </c>
      <c r="M7" s="3">
        <v>348846368866.22998</v>
      </c>
      <c r="N7" s="6">
        <f t="shared" si="0"/>
        <v>-12213579283.588379</v>
      </c>
    </row>
    <row r="8" spans="1:14" x14ac:dyDescent="0.25">
      <c r="A8" s="2">
        <v>38808</v>
      </c>
      <c r="B8" s="3">
        <v>56209673988.500397</v>
      </c>
      <c r="C8" s="3">
        <v>111308870393.13499</v>
      </c>
      <c r="D8" s="3">
        <v>116338528901.424</v>
      </c>
      <c r="E8" s="3">
        <v>-5029658508.2896605</v>
      </c>
      <c r="F8" s="3">
        <v>218601178010.79199</v>
      </c>
      <c r="G8" s="3">
        <v>832487751728.31299</v>
      </c>
      <c r="H8" s="3">
        <v>480823036896.82501</v>
      </c>
      <c r="I8" s="3">
        <v>128645739448.394</v>
      </c>
      <c r="J8" s="3">
        <v>15353136385.8536</v>
      </c>
      <c r="K8" s="3">
        <v>116206873156.48801</v>
      </c>
      <c r="L8" s="3">
        <v>259646974820.26801</v>
      </c>
      <c r="M8" s="3">
        <v>347381283284.23199</v>
      </c>
      <c r="N8" s="6">
        <f t="shared" si="0"/>
        <v>-18140699478.185852</v>
      </c>
    </row>
    <row r="9" spans="1:14" x14ac:dyDescent="0.25">
      <c r="A9" s="2">
        <v>38899</v>
      </c>
      <c r="B9" s="3">
        <v>96787704566.694107</v>
      </c>
      <c r="C9" s="3">
        <v>127071019569.431</v>
      </c>
      <c r="D9" s="3">
        <v>117993979208.69</v>
      </c>
      <c r="E9" s="3">
        <v>9077040360.7410507</v>
      </c>
      <c r="F9" s="3">
        <v>225276520354.58899</v>
      </c>
      <c r="G9" s="3">
        <v>867903145913.62195</v>
      </c>
      <c r="H9" s="3">
        <v>511914624429.01898</v>
      </c>
      <c r="I9" s="3">
        <v>160677795842.31799</v>
      </c>
      <c r="J9" s="3">
        <v>14440052421.535101</v>
      </c>
      <c r="K9" s="3">
        <v>149129845084.08499</v>
      </c>
      <c r="L9" s="3">
        <v>272220518800.40399</v>
      </c>
      <c r="M9" s="3">
        <v>376816458020.86102</v>
      </c>
      <c r="N9" s="6">
        <f t="shared" si="0"/>
        <v>-41089884624.455017</v>
      </c>
    </row>
    <row r="10" spans="1:14" x14ac:dyDescent="0.25">
      <c r="A10" s="2">
        <v>38991</v>
      </c>
      <c r="B10" s="3">
        <v>84108540905.660904</v>
      </c>
      <c r="C10" s="3">
        <v>266283974777.71799</v>
      </c>
      <c r="D10" s="3">
        <v>263512075837.64801</v>
      </c>
      <c r="E10" s="3">
        <v>2771898940.0701098</v>
      </c>
      <c r="F10" s="3">
        <v>238244788299.47198</v>
      </c>
      <c r="G10" s="3">
        <v>1048284525559.6</v>
      </c>
      <c r="H10" s="3">
        <v>589220451456.29297</v>
      </c>
      <c r="I10" s="3">
        <v>231639289729.39099</v>
      </c>
      <c r="J10" s="3">
        <v>12861642709.3304</v>
      </c>
      <c r="K10" s="3">
        <v>226298400228.00601</v>
      </c>
      <c r="L10" s="3">
        <v>316786419869.62299</v>
      </c>
      <c r="M10" s="3">
        <v>498292195910.91602</v>
      </c>
      <c r="N10" s="6">
        <f t="shared" si="0"/>
        <v>28107404416.609619</v>
      </c>
    </row>
    <row r="11" spans="1:14" x14ac:dyDescent="0.25">
      <c r="A11" s="2">
        <v>39083</v>
      </c>
      <c r="B11" s="3">
        <v>73139977267.315399</v>
      </c>
      <c r="C11" s="3">
        <v>259172175259.71701</v>
      </c>
      <c r="D11" s="3">
        <v>263083456052.23901</v>
      </c>
      <c r="E11" s="3">
        <v>-3911280792.5214901</v>
      </c>
      <c r="F11" s="3">
        <v>258353147993.78101</v>
      </c>
      <c r="G11" s="3">
        <v>1064328692318.63</v>
      </c>
      <c r="H11" s="3">
        <v>589907163217.86304</v>
      </c>
      <c r="I11" s="3">
        <v>233446237107.05301</v>
      </c>
      <c r="J11" s="3">
        <v>11742258283.280899</v>
      </c>
      <c r="K11" s="3">
        <v>230038982062.698</v>
      </c>
      <c r="L11" s="3">
        <v>316613235141.60602</v>
      </c>
      <c r="M11" s="3">
        <v>513530262931.90002</v>
      </c>
      <c r="N11" s="6">
        <f t="shared" si="0"/>
        <v>18888029354.760132</v>
      </c>
    </row>
    <row r="12" spans="1:14" x14ac:dyDescent="0.25">
      <c r="A12" s="2">
        <v>39173</v>
      </c>
      <c r="B12" s="3">
        <v>82346725624.414993</v>
      </c>
      <c r="C12" s="3">
        <v>259748030393.134</v>
      </c>
      <c r="D12" s="3">
        <v>263323688901.42401</v>
      </c>
      <c r="E12" s="3">
        <v>-3575658508.28966</v>
      </c>
      <c r="F12" s="3">
        <v>256070949211.57101</v>
      </c>
      <c r="G12" s="3">
        <v>1087608147968.23</v>
      </c>
      <c r="H12" s="3">
        <v>623657348496.82397</v>
      </c>
      <c r="I12" s="3">
        <v>240593001482.51199</v>
      </c>
      <c r="J12" s="3">
        <v>16589459485.8536</v>
      </c>
      <c r="K12" s="3">
        <v>232308101418.142</v>
      </c>
      <c r="L12" s="3">
        <v>307347886197.09302</v>
      </c>
      <c r="M12" s="3">
        <v>512065177349.90198</v>
      </c>
      <c r="N12" s="6">
        <f t="shared" si="0"/>
        <v>12960909160.157837</v>
      </c>
    </row>
    <row r="13" spans="1:14" x14ac:dyDescent="0.25">
      <c r="A13" s="2">
        <v>39264</v>
      </c>
      <c r="B13" s="3">
        <v>122924756202.60899</v>
      </c>
      <c r="C13" s="3">
        <v>275510179569.43103</v>
      </c>
      <c r="D13" s="3">
        <v>264979139208.69</v>
      </c>
      <c r="E13" s="3">
        <v>10531040360.740999</v>
      </c>
      <c r="F13" s="3">
        <v>262746291555.36801</v>
      </c>
      <c r="G13" s="3">
        <v>1123023542153.54</v>
      </c>
      <c r="H13" s="3">
        <v>654748936029.01904</v>
      </c>
      <c r="I13" s="3">
        <v>272625057876.436</v>
      </c>
      <c r="J13" s="3">
        <v>15676375521.535101</v>
      </c>
      <c r="K13" s="3">
        <v>265231073345.73901</v>
      </c>
      <c r="L13" s="3">
        <v>319921430177.229</v>
      </c>
      <c r="M13" s="3">
        <v>541500352086.53101</v>
      </c>
      <c r="N13" s="6">
        <f t="shared" si="0"/>
        <v>-9988275986.1103516</v>
      </c>
    </row>
    <row r="14" spans="1:14" x14ac:dyDescent="0.25">
      <c r="A14" s="2">
        <v>39356</v>
      </c>
      <c r="B14" s="3">
        <v>109438695612.83501</v>
      </c>
      <c r="C14" s="3">
        <v>285725575662.13397</v>
      </c>
      <c r="D14" s="3">
        <v>264765076722.064</v>
      </c>
      <c r="E14" s="3">
        <v>20960498940.070099</v>
      </c>
      <c r="F14" s="3">
        <v>452696476068.896</v>
      </c>
      <c r="G14" s="3">
        <v>1514791744109.6001</v>
      </c>
      <c r="H14" s="3">
        <v>678504218556.29297</v>
      </c>
      <c r="I14" s="3">
        <v>379760969942.53601</v>
      </c>
      <c r="J14" s="3">
        <v>16279556909.3304</v>
      </c>
      <c r="K14" s="3">
        <v>378520610107.737</v>
      </c>
      <c r="L14" s="3">
        <v>379392788293.84198</v>
      </c>
      <c r="M14" s="3">
        <v>924011042084.56604</v>
      </c>
      <c r="N14" s="6">
        <f t="shared" si="0"/>
        <v>-108091118778.70544</v>
      </c>
    </row>
    <row r="15" spans="1:14" x14ac:dyDescent="0.25">
      <c r="A15" s="2">
        <v>39448</v>
      </c>
      <c r="B15" s="3">
        <v>98470131974.489395</v>
      </c>
      <c r="C15" s="3">
        <v>278613776144.133</v>
      </c>
      <c r="D15" s="3">
        <v>264336456936.655</v>
      </c>
      <c r="E15" s="3">
        <v>14277319207.4785</v>
      </c>
      <c r="F15" s="3">
        <v>472804835763.20502</v>
      </c>
      <c r="G15" s="3">
        <v>1530835910868.6299</v>
      </c>
      <c r="H15" s="3">
        <v>679190930317.86304</v>
      </c>
      <c r="I15" s="3">
        <v>381567917320.198</v>
      </c>
      <c r="J15" s="3">
        <v>15160172483.280899</v>
      </c>
      <c r="K15" s="3">
        <v>382261191942.42902</v>
      </c>
      <c r="L15" s="3">
        <v>379219603565.82501</v>
      </c>
      <c r="M15" s="3">
        <v>939249109105.55103</v>
      </c>
      <c r="N15" s="6">
        <f t="shared" si="0"/>
        <v>-117310493840.55615</v>
      </c>
    </row>
    <row r="16" spans="1:14" x14ac:dyDescent="0.25">
      <c r="A16" s="2">
        <v>39539</v>
      </c>
      <c r="B16" s="3">
        <v>107676880331.589</v>
      </c>
      <c r="C16" s="3">
        <v>279189631277.54999</v>
      </c>
      <c r="D16" s="3">
        <v>264576689785.84</v>
      </c>
      <c r="E16" s="3">
        <v>14612941491.7103</v>
      </c>
      <c r="F16" s="3">
        <v>470522636980.995</v>
      </c>
      <c r="G16" s="3">
        <v>1554115366518.23</v>
      </c>
      <c r="H16" s="3">
        <v>712941115596.82397</v>
      </c>
      <c r="I16" s="3">
        <v>388714681695.65698</v>
      </c>
      <c r="J16" s="3">
        <v>20007373685.8536</v>
      </c>
      <c r="K16" s="3">
        <v>384530311297.87299</v>
      </c>
      <c r="L16" s="3">
        <v>369954254621.31201</v>
      </c>
      <c r="M16" s="3">
        <v>937784023523.55298</v>
      </c>
      <c r="N16" s="6">
        <f t="shared" si="0"/>
        <v>-123237614035.15845</v>
      </c>
    </row>
    <row r="17" spans="1:14" x14ac:dyDescent="0.25">
      <c r="A17" s="2">
        <v>39630</v>
      </c>
      <c r="B17" s="3">
        <v>148254910909.78299</v>
      </c>
      <c r="C17" s="3">
        <v>294951780453.84698</v>
      </c>
      <c r="D17" s="3">
        <v>266232140093.10599</v>
      </c>
      <c r="E17" s="3">
        <v>28719640360.741001</v>
      </c>
      <c r="F17" s="3">
        <v>477197979324.79199</v>
      </c>
      <c r="G17" s="3">
        <v>1589530760703.54</v>
      </c>
      <c r="H17" s="3">
        <v>744032703129.01904</v>
      </c>
      <c r="I17" s="3">
        <v>420746738089.58099</v>
      </c>
      <c r="J17" s="3">
        <v>19094289721.535099</v>
      </c>
      <c r="K17" s="3">
        <v>417453283225.46997</v>
      </c>
      <c r="L17" s="3">
        <v>382527798601.448</v>
      </c>
      <c r="M17" s="3">
        <v>967219198260.18201</v>
      </c>
      <c r="N17" s="6">
        <f t="shared" si="0"/>
        <v>-146186799181.42615</v>
      </c>
    </row>
    <row r="18" spans="1:14" x14ac:dyDescent="0.25">
      <c r="A18" s="2">
        <v>39722</v>
      </c>
      <c r="B18" s="3">
        <v>179172470905.66101</v>
      </c>
      <c r="C18" s="3">
        <v>253614721081.638</v>
      </c>
      <c r="D18" s="3">
        <v>230907664141.56799</v>
      </c>
      <c r="E18" s="3">
        <v>22707056940.070099</v>
      </c>
      <c r="F18" s="3">
        <v>536678361375.396</v>
      </c>
      <c r="G18" s="3">
        <v>1933673722749.6001</v>
      </c>
      <c r="H18" s="3">
        <v>890361368856.29297</v>
      </c>
      <c r="I18" s="3">
        <v>258572174357.22299</v>
      </c>
      <c r="J18" s="3">
        <v>15863741009.3304</v>
      </c>
      <c r="K18" s="3">
        <v>248997148094.349</v>
      </c>
      <c r="L18" s="3">
        <v>381220148305.073</v>
      </c>
      <c r="M18" s="3">
        <v>1372002112017.47</v>
      </c>
      <c r="N18" s="6">
        <f t="shared" si="0"/>
        <v>-10262695445.805176</v>
      </c>
    </row>
    <row r="19" spans="1:14" x14ac:dyDescent="0.25">
      <c r="A19" s="2">
        <v>39814</v>
      </c>
      <c r="B19" s="3">
        <v>168203907267.315</v>
      </c>
      <c r="C19" s="3">
        <v>246502921563.63699</v>
      </c>
      <c r="D19" s="3">
        <v>230479044356.159</v>
      </c>
      <c r="E19" s="3">
        <v>16023877207.4785</v>
      </c>
      <c r="F19" s="3">
        <v>556786721069.70496</v>
      </c>
      <c r="G19" s="3">
        <v>1949717889508.6299</v>
      </c>
      <c r="H19" s="3">
        <v>891048080617.86304</v>
      </c>
      <c r="I19" s="3">
        <v>260379121734.88501</v>
      </c>
      <c r="J19" s="3">
        <v>14744356583.280899</v>
      </c>
      <c r="K19" s="3">
        <v>252737729929.04099</v>
      </c>
      <c r="L19" s="3">
        <v>381046963577.05603</v>
      </c>
      <c r="M19" s="3">
        <v>1387240179038.46</v>
      </c>
      <c r="N19" s="6">
        <f t="shared" si="0"/>
        <v>-19482070507.661621</v>
      </c>
    </row>
    <row r="20" spans="1:14" x14ac:dyDescent="0.25">
      <c r="A20" s="2">
        <v>39904</v>
      </c>
      <c r="B20" s="3">
        <v>177410655624.41501</v>
      </c>
      <c r="C20" s="3">
        <v>247078776697.05499</v>
      </c>
      <c r="D20" s="3">
        <v>230719277205.34399</v>
      </c>
      <c r="E20" s="3">
        <v>16359499491.7103</v>
      </c>
      <c r="F20" s="3">
        <v>554504522287.495</v>
      </c>
      <c r="G20" s="3">
        <v>1972997345158.23</v>
      </c>
      <c r="H20" s="3">
        <v>924798265896.82397</v>
      </c>
      <c r="I20" s="3">
        <v>267525886110.34399</v>
      </c>
      <c r="J20" s="3">
        <v>19591557785.8536</v>
      </c>
      <c r="K20" s="3">
        <v>255006849284.48499</v>
      </c>
      <c r="L20" s="3">
        <v>371781614632.54303</v>
      </c>
      <c r="M20" s="3">
        <v>1385775093456.46</v>
      </c>
      <c r="N20" s="6">
        <f t="shared" si="0"/>
        <v>-25409190702.260254</v>
      </c>
    </row>
    <row r="21" spans="1:14" x14ac:dyDescent="0.25">
      <c r="A21" s="2">
        <v>39995</v>
      </c>
      <c r="B21" s="3">
        <v>217988686202.60901</v>
      </c>
      <c r="C21" s="3">
        <v>262840925873.35101</v>
      </c>
      <c r="D21" s="3">
        <v>232374727512.60999</v>
      </c>
      <c r="E21" s="3">
        <v>30466198360.741001</v>
      </c>
      <c r="F21" s="3">
        <v>561179864631.29199</v>
      </c>
      <c r="G21" s="3">
        <v>2008412739343.54</v>
      </c>
      <c r="H21" s="3">
        <v>955889853429.01904</v>
      </c>
      <c r="I21" s="3">
        <v>299557942504.26801</v>
      </c>
      <c r="J21" s="3">
        <v>18678473821.535099</v>
      </c>
      <c r="K21" s="3">
        <v>287929821212.08197</v>
      </c>
      <c r="L21" s="3">
        <v>384355158612.67902</v>
      </c>
      <c r="M21" s="3">
        <v>1415210268193.0901</v>
      </c>
      <c r="N21" s="6">
        <f t="shared" si="0"/>
        <v>-48358375848.530273</v>
      </c>
    </row>
    <row r="22" spans="1:14" x14ac:dyDescent="0.25">
      <c r="A22" s="2">
        <v>40087</v>
      </c>
      <c r="B22" s="3">
        <v>239228540905.66101</v>
      </c>
      <c r="C22" s="3">
        <v>243879596915.30801</v>
      </c>
      <c r="D22" s="3">
        <v>187986481107.48801</v>
      </c>
      <c r="E22" s="3">
        <v>55893115807.820099</v>
      </c>
      <c r="F22" s="3">
        <v>479590832214.80298</v>
      </c>
      <c r="G22" s="3">
        <v>2420650379202.6001</v>
      </c>
      <c r="H22" s="3">
        <v>1289607713856.29</v>
      </c>
      <c r="I22" s="3">
        <v>368718008085.84998</v>
      </c>
      <c r="J22" s="3">
        <v>13863591709.3304</v>
      </c>
      <c r="K22" s="3">
        <v>366711090235.66699</v>
      </c>
      <c r="L22" s="3">
        <v>443248772895.96698</v>
      </c>
      <c r="M22" s="3">
        <v>1280791381824.03</v>
      </c>
      <c r="N22" s="6">
        <f t="shared" si="0"/>
        <v>-135711612453.45435</v>
      </c>
    </row>
    <row r="23" spans="1:14" x14ac:dyDescent="0.25">
      <c r="A23" s="2">
        <v>40179</v>
      </c>
      <c r="B23" s="3">
        <v>228259977267.315</v>
      </c>
      <c r="C23" s="3">
        <v>236767797397.30701</v>
      </c>
      <c r="D23" s="3">
        <v>187557861322.07901</v>
      </c>
      <c r="E23" s="3">
        <v>49209936075.2285</v>
      </c>
      <c r="F23" s="3">
        <v>499699191909.112</v>
      </c>
      <c r="G23" s="3">
        <v>2436694545961.6299</v>
      </c>
      <c r="H23" s="3">
        <v>1290294425617.8601</v>
      </c>
      <c r="I23" s="3">
        <v>370524955463.51202</v>
      </c>
      <c r="J23" s="3">
        <v>12744207283.280899</v>
      </c>
      <c r="K23" s="3">
        <v>370451672070.35901</v>
      </c>
      <c r="L23" s="3">
        <v>443075588167.95001</v>
      </c>
      <c r="M23" s="3">
        <v>1296029448845.02</v>
      </c>
      <c r="N23" s="6">
        <f t="shared" si="0"/>
        <v>-144930987515.31104</v>
      </c>
    </row>
    <row r="24" spans="1:14" x14ac:dyDescent="0.25">
      <c r="A24" s="2">
        <v>40269</v>
      </c>
      <c r="B24" s="3">
        <v>237466725624.41501</v>
      </c>
      <c r="C24" s="3">
        <v>237343652530.724</v>
      </c>
      <c r="D24" s="3">
        <v>187798094171.26401</v>
      </c>
      <c r="E24" s="3">
        <v>49545558359.460297</v>
      </c>
      <c r="F24" s="3">
        <v>497416993126.90198</v>
      </c>
      <c r="G24" s="3">
        <v>2459974001611.23</v>
      </c>
      <c r="H24" s="3">
        <v>1324044610896.8201</v>
      </c>
      <c r="I24" s="3">
        <v>377671719838.97101</v>
      </c>
      <c r="J24" s="3">
        <v>17591408485.8536</v>
      </c>
      <c r="K24" s="3">
        <v>372720791425.80298</v>
      </c>
      <c r="L24" s="3">
        <v>433810239223.43701</v>
      </c>
      <c r="M24" s="3">
        <v>1294564363263.02</v>
      </c>
      <c r="N24" s="6">
        <f t="shared" si="0"/>
        <v>-150858107709.90967</v>
      </c>
    </row>
    <row r="25" spans="1:14" x14ac:dyDescent="0.25">
      <c r="A25" s="2">
        <v>40360</v>
      </c>
      <c r="B25" s="3">
        <v>278044756202.60901</v>
      </c>
      <c r="C25" s="3">
        <v>253105801707.021</v>
      </c>
      <c r="D25" s="3">
        <v>189453544478.53</v>
      </c>
      <c r="E25" s="3">
        <v>63652257228.490997</v>
      </c>
      <c r="F25" s="3">
        <v>504092335470.69897</v>
      </c>
      <c r="G25" s="3">
        <v>2495389395796.54</v>
      </c>
      <c r="H25" s="3">
        <v>1355136198429.02</v>
      </c>
      <c r="I25" s="3">
        <v>409703776232.89502</v>
      </c>
      <c r="J25" s="3">
        <v>16678324521.535101</v>
      </c>
      <c r="K25" s="3">
        <v>405643763353.40002</v>
      </c>
      <c r="L25" s="3">
        <v>446383783203.573</v>
      </c>
      <c r="M25" s="3">
        <v>1323999537999.6499</v>
      </c>
      <c r="N25" s="6">
        <f t="shared" si="0"/>
        <v>-173807292856.18262</v>
      </c>
    </row>
    <row r="26" spans="1:14" x14ac:dyDescent="0.25">
      <c r="A26" s="2">
        <v>40452</v>
      </c>
      <c r="B26" s="3">
        <v>310688540905.66101</v>
      </c>
      <c r="C26" s="3">
        <v>258217363431.548</v>
      </c>
      <c r="D26" s="3">
        <v>193895156868.51801</v>
      </c>
      <c r="E26" s="3">
        <v>64322206563.030098</v>
      </c>
      <c r="F26" s="3">
        <v>614743513309.5</v>
      </c>
      <c r="G26" s="3">
        <v>2881657607739.7998</v>
      </c>
      <c r="H26" s="3">
        <v>1544440676656.29</v>
      </c>
      <c r="I26" s="3">
        <v>420682519139.46997</v>
      </c>
      <c r="J26" s="3">
        <v>16400727723.795799</v>
      </c>
      <c r="K26" s="3">
        <v>421430438725.70801</v>
      </c>
      <c r="L26" s="3">
        <v>638963286554.74902</v>
      </c>
      <c r="M26" s="3">
        <v>1460237070459.76</v>
      </c>
      <c r="N26" s="6">
        <f t="shared" si="0"/>
        <v>-178630330441.71558</v>
      </c>
    </row>
    <row r="27" spans="1:14" x14ac:dyDescent="0.25">
      <c r="A27" s="2">
        <v>40544</v>
      </c>
      <c r="B27" s="3">
        <v>329760022534.78998</v>
      </c>
      <c r="C27" s="3">
        <v>223744618167.67999</v>
      </c>
      <c r="D27" s="3">
        <v>130254908221.44901</v>
      </c>
      <c r="E27" s="3">
        <v>93489709946.231201</v>
      </c>
      <c r="F27" s="3">
        <v>682562299271.37195</v>
      </c>
      <c r="G27" s="3">
        <v>3099150926008.6299</v>
      </c>
      <c r="H27" s="3">
        <v>1619374092685.5601</v>
      </c>
      <c r="I27" s="3">
        <v>447124342669.79999</v>
      </c>
      <c r="J27" s="3">
        <v>20099451389.619701</v>
      </c>
      <c r="K27" s="3">
        <v>427249217804.30798</v>
      </c>
      <c r="L27" s="3">
        <v>713187549745.18396</v>
      </c>
      <c r="M27" s="3">
        <v>1554034786440.9099</v>
      </c>
      <c r="N27" s="6">
        <f t="shared" si="0"/>
        <v>-222106956585.22925</v>
      </c>
    </row>
    <row r="28" spans="1:14" x14ac:dyDescent="0.25">
      <c r="A28" s="2">
        <v>40634</v>
      </c>
      <c r="B28" s="3">
        <v>349205490558.01501</v>
      </c>
      <c r="C28" s="3">
        <v>219942929057.22</v>
      </c>
      <c r="D28" s="3">
        <v>128514417868.091</v>
      </c>
      <c r="E28" s="3">
        <v>91428511189.128403</v>
      </c>
      <c r="F28" s="3">
        <v>735247666891.64197</v>
      </c>
      <c r="G28" s="3">
        <v>3277379017586.96</v>
      </c>
      <c r="H28" s="3">
        <v>1723436017666.3</v>
      </c>
      <c r="I28" s="3">
        <v>470494679966.11102</v>
      </c>
      <c r="J28" s="3">
        <v>30771281673.8937</v>
      </c>
      <c r="K28" s="3">
        <v>439917280998.90302</v>
      </c>
      <c r="L28" s="3">
        <v>807564208813.72498</v>
      </c>
      <c r="M28" s="3">
        <v>1578169757976.6799</v>
      </c>
      <c r="N28" s="6">
        <f t="shared" si="0"/>
        <v>-248635193944.55591</v>
      </c>
    </row>
    <row r="29" spans="1:14" x14ac:dyDescent="0.25">
      <c r="A29" s="2">
        <v>40725</v>
      </c>
      <c r="B29" s="3">
        <v>400883779049.38098</v>
      </c>
      <c r="C29" s="3">
        <v>205962944815.39899</v>
      </c>
      <c r="D29" s="3">
        <v>127606585714.58501</v>
      </c>
      <c r="E29" s="3">
        <v>78356359100.814194</v>
      </c>
      <c r="F29" s="3">
        <v>781484798666.12695</v>
      </c>
      <c r="G29" s="3">
        <v>3320073603607.48</v>
      </c>
      <c r="H29" s="3">
        <v>1809720707309.6299</v>
      </c>
      <c r="I29" s="3">
        <v>441110770601.14502</v>
      </c>
      <c r="J29" s="3">
        <v>35358746645.307297</v>
      </c>
      <c r="K29" s="3">
        <v>405923738231.87701</v>
      </c>
      <c r="L29" s="3">
        <v>923499773408.63</v>
      </c>
      <c r="M29" s="3">
        <v>1538664881507.25</v>
      </c>
      <c r="N29" s="6">
        <f t="shared" si="0"/>
        <v>-239910546750.05273</v>
      </c>
    </row>
    <row r="30" spans="1:14" x14ac:dyDescent="0.25">
      <c r="A30" s="2">
        <v>40817</v>
      </c>
      <c r="B30" s="3">
        <v>436999539866.21002</v>
      </c>
      <c r="C30" s="3">
        <v>207369324713.34</v>
      </c>
      <c r="D30" s="3">
        <v>117771614486.18201</v>
      </c>
      <c r="E30" s="3">
        <v>89597710227.158203</v>
      </c>
      <c r="F30" s="3">
        <v>833911051713.776</v>
      </c>
      <c r="G30" s="3">
        <v>3223259017018.8999</v>
      </c>
      <c r="H30" s="3">
        <v>1881745178656.29</v>
      </c>
      <c r="I30" s="3">
        <v>409781365958.35699</v>
      </c>
      <c r="J30" s="3">
        <v>35714309715.566002</v>
      </c>
      <c r="K30" s="3">
        <v>373477132735.93799</v>
      </c>
      <c r="L30" s="3">
        <v>892293801431.99695</v>
      </c>
      <c r="M30" s="3">
        <v>1516735114689.3501</v>
      </c>
      <c r="N30" s="6">
        <f t="shared" si="0"/>
        <v>-200838645161.93164</v>
      </c>
    </row>
    <row r="31" spans="1:14" x14ac:dyDescent="0.25">
      <c r="A31" s="2">
        <v>40909</v>
      </c>
      <c r="B31" s="3">
        <v>445139237959.539</v>
      </c>
      <c r="C31" s="3">
        <v>236066602551.991</v>
      </c>
      <c r="D31" s="3">
        <v>142058866052.23901</v>
      </c>
      <c r="E31" s="3">
        <v>94007736499.752502</v>
      </c>
      <c r="F31" s="3">
        <v>872294291207.40002</v>
      </c>
      <c r="G31" s="3">
        <v>3366652779151.9302</v>
      </c>
      <c r="H31" s="3">
        <v>1914423688417.8601</v>
      </c>
      <c r="I31" s="3">
        <v>476888754919.08398</v>
      </c>
      <c r="J31" s="3">
        <v>42063295329.710197</v>
      </c>
      <c r="K31" s="3">
        <v>435049786113.50098</v>
      </c>
      <c r="L31" s="3">
        <v>960671741505.23804</v>
      </c>
      <c r="M31" s="3">
        <v>1566671631587.6599</v>
      </c>
      <c r="N31" s="6">
        <f t="shared" si="0"/>
        <v>-239549384450.2019</v>
      </c>
    </row>
    <row r="32" spans="1:14" x14ac:dyDescent="0.25">
      <c r="A32" s="2">
        <v>41000</v>
      </c>
      <c r="B32" s="3">
        <v>466760947688.22198</v>
      </c>
      <c r="C32" s="3">
        <v>236878407499.22</v>
      </c>
      <c r="D32" s="3">
        <v>139399098901.42401</v>
      </c>
      <c r="E32" s="3">
        <v>97479308597.796295</v>
      </c>
      <c r="F32" s="3">
        <v>960519452966.93994</v>
      </c>
      <c r="G32" s="3">
        <v>3321643965798.23</v>
      </c>
      <c r="H32" s="3">
        <v>1982473873696.8201</v>
      </c>
      <c r="I32" s="3">
        <v>479645449278.16998</v>
      </c>
      <c r="J32" s="3">
        <v>56578348826.695297</v>
      </c>
      <c r="K32" s="3">
        <v>423260983158.15997</v>
      </c>
      <c r="L32" s="3">
        <v>985392226624.37195</v>
      </c>
      <c r="M32" s="3">
        <v>1536180784682.23</v>
      </c>
      <c r="N32" s="6">
        <f t="shared" si="0"/>
        <v>-240850484814.61572</v>
      </c>
    </row>
    <row r="33" spans="1:14" x14ac:dyDescent="0.25">
      <c r="A33" s="2">
        <v>41091</v>
      </c>
      <c r="B33" s="3">
        <v>522413357183.862</v>
      </c>
      <c r="C33" s="3">
        <v>264114981572.108</v>
      </c>
      <c r="D33" s="3">
        <v>149554549208.69</v>
      </c>
      <c r="E33" s="3">
        <v>114560432363.418</v>
      </c>
      <c r="F33" s="3">
        <v>998733700753.05603</v>
      </c>
      <c r="G33" s="3">
        <v>3407528049346.8398</v>
      </c>
      <c r="H33" s="3">
        <v>2048065461229.02</v>
      </c>
      <c r="I33" s="3">
        <v>534301319668.52197</v>
      </c>
      <c r="J33" s="3">
        <v>62728956254.258698</v>
      </c>
      <c r="K33" s="3">
        <v>471744077690.30402</v>
      </c>
      <c r="L33" s="3">
        <v>959756230266.16797</v>
      </c>
      <c r="M33" s="3">
        <v>1655258084380.4199</v>
      </c>
      <c r="N33" s="6">
        <f t="shared" si="0"/>
        <v>-274949059060.71924</v>
      </c>
    </row>
    <row r="34" spans="1:14" x14ac:dyDescent="0.25">
      <c r="A34" s="2">
        <v>41183</v>
      </c>
      <c r="B34" s="3">
        <v>545419544597.28198</v>
      </c>
      <c r="C34" s="3">
        <v>243879027986.375</v>
      </c>
      <c r="D34" s="3">
        <v>110587485837.64799</v>
      </c>
      <c r="E34" s="3">
        <v>133291542148.72701</v>
      </c>
      <c r="F34" s="3">
        <v>1037138574717.66</v>
      </c>
      <c r="G34" s="3">
        <v>3355336476289.6001</v>
      </c>
      <c r="H34" s="3">
        <v>2042836976656.29</v>
      </c>
      <c r="I34" s="3">
        <v>533718161771.68903</v>
      </c>
      <c r="J34" s="3">
        <v>72872307249.392395</v>
      </c>
      <c r="K34" s="3">
        <v>460255931015.44397</v>
      </c>
      <c r="L34" s="3">
        <v>944214971147.40698</v>
      </c>
      <c r="M34" s="3">
        <v>1660020041439.3</v>
      </c>
      <c r="N34" s="6">
        <f t="shared" si="0"/>
        <v>-288265737702.23071</v>
      </c>
    </row>
    <row r="35" spans="1:14" x14ac:dyDescent="0.25">
      <c r="A35" s="2">
        <v>41275</v>
      </c>
      <c r="B35" s="3">
        <v>557807790615.23303</v>
      </c>
      <c r="C35" s="3">
        <v>239793682578.68701</v>
      </c>
      <c r="D35" s="3">
        <v>111875140913.578</v>
      </c>
      <c r="E35" s="3">
        <v>127918541665.10899</v>
      </c>
      <c r="F35" s="3">
        <v>1074445389193.4</v>
      </c>
      <c r="G35" s="3">
        <v>3499255259434.6299</v>
      </c>
      <c r="H35" s="3">
        <v>2117315838778.3101</v>
      </c>
      <c r="I35" s="3">
        <v>535108709799.90198</v>
      </c>
      <c r="J35" s="3">
        <v>61612803194.073898</v>
      </c>
      <c r="K35" s="3">
        <v>473720233129.95599</v>
      </c>
      <c r="L35" s="3">
        <v>1024477017897.6899</v>
      </c>
      <c r="M35" s="3">
        <v>1692903460905.04</v>
      </c>
      <c r="N35" s="6">
        <f t="shared" si="0"/>
        <v>-294042259304.33496</v>
      </c>
    </row>
    <row r="36" spans="1:14" x14ac:dyDescent="0.25">
      <c r="A36" s="2">
        <v>41365</v>
      </c>
      <c r="B36" s="3">
        <v>585465657621.953</v>
      </c>
      <c r="C36" s="3">
        <v>237632655376.79901</v>
      </c>
      <c r="D36" s="3">
        <v>116122618482.12</v>
      </c>
      <c r="E36" s="3">
        <v>121510036894.67999</v>
      </c>
      <c r="F36" s="3">
        <v>1097359907442.4301</v>
      </c>
      <c r="G36" s="3">
        <v>3563803048362.23</v>
      </c>
      <c r="H36" s="3">
        <v>2206499826235.1099</v>
      </c>
      <c r="I36" s="3">
        <v>506548741824.58502</v>
      </c>
      <c r="J36" s="3">
        <v>69900224536.848495</v>
      </c>
      <c r="K36" s="3">
        <v>436842399994.422</v>
      </c>
      <c r="L36" s="3">
        <v>1069180304124.39</v>
      </c>
      <c r="M36" s="3">
        <v>1699921956948.3201</v>
      </c>
      <c r="N36" s="6">
        <f t="shared" si="0"/>
        <v>-266999529483.46362</v>
      </c>
    </row>
    <row r="37" spans="1:14" x14ac:dyDescent="0.25">
      <c r="A37" s="2">
        <v>41456</v>
      </c>
      <c r="B37" s="3">
        <v>647602443994.71594</v>
      </c>
      <c r="C37" s="3">
        <v>261597666459.46301</v>
      </c>
      <c r="D37" s="3">
        <v>107278719297.011</v>
      </c>
      <c r="E37" s="3">
        <v>154318947162.452</v>
      </c>
      <c r="F37" s="3">
        <v>1141793157259.24</v>
      </c>
      <c r="G37" s="3">
        <v>3768216257923.1401</v>
      </c>
      <c r="H37" s="3">
        <v>2306943054956.4399</v>
      </c>
      <c r="I37" s="3">
        <v>584196517529.03296</v>
      </c>
      <c r="J37" s="3">
        <v>74425708755.057404</v>
      </c>
      <c r="K37" s="3">
        <v>509942523050.01599</v>
      </c>
      <c r="L37" s="3">
        <v>1175310671229.03</v>
      </c>
      <c r="M37" s="3">
        <v>1757350288610.3201</v>
      </c>
      <c r="N37" s="6">
        <f t="shared" si="0"/>
        <v>-327361572033.87476</v>
      </c>
    </row>
    <row r="38" spans="1:14" x14ac:dyDescent="0.25">
      <c r="A38" s="2">
        <v>41548</v>
      </c>
      <c r="B38" s="3">
        <v>684824809613.76501</v>
      </c>
      <c r="C38" s="3">
        <v>263147857260.73901</v>
      </c>
      <c r="D38" s="3">
        <v>105278600885.789</v>
      </c>
      <c r="E38" s="3">
        <v>157869256374.95001</v>
      </c>
      <c r="F38" s="3">
        <v>1171121151488.95</v>
      </c>
      <c r="G38" s="3">
        <v>3847856693559.6001</v>
      </c>
      <c r="H38" s="3">
        <v>2306074631556.29</v>
      </c>
      <c r="I38" s="3">
        <v>585600038720.021</v>
      </c>
      <c r="J38" s="3">
        <v>87504894862.091202</v>
      </c>
      <c r="K38" s="3">
        <v>497505220351.07703</v>
      </c>
      <c r="L38" s="3">
        <v>1273982105873.1799</v>
      </c>
      <c r="M38" s="3">
        <v>1800310263197.3401</v>
      </c>
      <c r="N38" s="6">
        <f t="shared" si="0"/>
        <v>-320878785376.2063</v>
      </c>
    </row>
    <row r="39" spans="1:14" x14ac:dyDescent="0.25">
      <c r="A39" s="2">
        <v>41640</v>
      </c>
      <c r="B39" s="3">
        <v>790323247150.54797</v>
      </c>
      <c r="C39" s="3">
        <v>275256901690.612</v>
      </c>
      <c r="D39" s="3">
        <v>105655860908.03</v>
      </c>
      <c r="E39" s="3">
        <v>169601040782.58301</v>
      </c>
      <c r="F39" s="3">
        <v>1141286724165.8999</v>
      </c>
      <c r="G39" s="3">
        <v>3993070409455.7598</v>
      </c>
      <c r="H39" s="3">
        <v>2368080297081.27</v>
      </c>
      <c r="I39" s="3">
        <v>613653609990.95703</v>
      </c>
      <c r="J39" s="3">
        <v>102414128281.759</v>
      </c>
      <c r="K39" s="3">
        <v>511463808233.32501</v>
      </c>
      <c r="L39" s="3">
        <v>1324808346795.78</v>
      </c>
      <c r="M39" s="3">
        <v>1891897934153.79</v>
      </c>
      <c r="N39" s="6">
        <f t="shared" si="0"/>
        <v>-337123940383.44824</v>
      </c>
    </row>
    <row r="40" spans="1:14" x14ac:dyDescent="0.25">
      <c r="A40" s="2">
        <v>41730</v>
      </c>
      <c r="B40" s="3">
        <v>832120268937.047</v>
      </c>
      <c r="C40" s="3">
        <v>259537661983.073</v>
      </c>
      <c r="D40" s="3">
        <v>95744379843.275497</v>
      </c>
      <c r="E40" s="3">
        <v>163793282139.798</v>
      </c>
      <c r="F40" s="3">
        <v>1262545296964.5701</v>
      </c>
      <c r="G40" s="3">
        <v>4062609263609.9302</v>
      </c>
      <c r="H40" s="3">
        <v>2455065228962.8799</v>
      </c>
      <c r="I40" s="3">
        <v>651913422490.854</v>
      </c>
      <c r="J40" s="3">
        <v>119321818120.255</v>
      </c>
      <c r="K40" s="3">
        <v>532785487077.28601</v>
      </c>
      <c r="L40" s="3">
        <v>1466476346841.5601</v>
      </c>
      <c r="M40" s="3">
        <v>1841247053528.3101</v>
      </c>
      <c r="N40" s="6">
        <f t="shared" si="0"/>
        <v>-390459203543.45166</v>
      </c>
    </row>
    <row r="41" spans="1:14" x14ac:dyDescent="0.25">
      <c r="A41" s="2">
        <v>41821</v>
      </c>
      <c r="B41" s="3">
        <v>914740576367.83203</v>
      </c>
      <c r="C41" s="3">
        <v>275522103345.43298</v>
      </c>
      <c r="D41" s="3">
        <v>99237451124.473404</v>
      </c>
      <c r="E41" s="3">
        <v>176284652220.95901</v>
      </c>
      <c r="F41" s="3">
        <v>1344923875939.5601</v>
      </c>
      <c r="G41" s="3">
        <v>3988143877854.2598</v>
      </c>
      <c r="H41" s="3">
        <v>2548594650439.8398</v>
      </c>
      <c r="I41" s="3">
        <v>715691872957.87195</v>
      </c>
      <c r="J41" s="3">
        <v>135970957158.045</v>
      </c>
      <c r="K41" s="3">
        <v>579892630075.86694</v>
      </c>
      <c r="L41" s="3">
        <v>1466584547200.6499</v>
      </c>
      <c r="M41" s="3">
        <v>1797050369596.99</v>
      </c>
      <c r="N41" s="6">
        <f t="shared" si="0"/>
        <v>-444932490576.74585</v>
      </c>
    </row>
    <row r="42" spans="1:14" x14ac:dyDescent="0.25">
      <c r="A42" s="2">
        <v>41913</v>
      </c>
      <c r="B42" s="3">
        <v>915959699148.85596</v>
      </c>
      <c r="C42" s="3">
        <v>269368046626.41101</v>
      </c>
      <c r="D42" s="3">
        <v>101011051947.819</v>
      </c>
      <c r="E42" s="3">
        <v>168356994678.59201</v>
      </c>
      <c r="F42" s="3">
        <v>1378225706172.8899</v>
      </c>
      <c r="G42" s="3">
        <v>3866758694220.7402</v>
      </c>
      <c r="H42" s="3">
        <v>2573938976656.29</v>
      </c>
      <c r="I42" s="3">
        <v>821313889830.677</v>
      </c>
      <c r="J42" s="3">
        <v>143570843859.935</v>
      </c>
      <c r="K42" s="3">
        <v>677153122463.88794</v>
      </c>
      <c r="L42" s="3">
        <v>1441821200418.1599</v>
      </c>
      <c r="M42" s="3">
        <v>1592254606687.54</v>
      </c>
      <c r="N42" s="6">
        <f t="shared" si="0"/>
        <v>-550372447121.18164</v>
      </c>
    </row>
    <row r="43" spans="1:14" x14ac:dyDescent="0.25">
      <c r="A43" s="2">
        <v>42005</v>
      </c>
      <c r="B43" s="3">
        <v>927062360721.08398</v>
      </c>
      <c r="C43" s="3">
        <v>247819733035.814</v>
      </c>
      <c r="D43" s="3">
        <v>88942683893.548599</v>
      </c>
      <c r="E43" s="3">
        <v>158877049142.26599</v>
      </c>
      <c r="F43" s="3">
        <v>1338988832668.53</v>
      </c>
      <c r="G43" s="3">
        <v>3768355262878.4902</v>
      </c>
      <c r="H43" s="3">
        <v>2651060129605.02</v>
      </c>
      <c r="I43" s="3">
        <v>921873111343.03699</v>
      </c>
      <c r="J43" s="3">
        <v>225859169851.25101</v>
      </c>
      <c r="K43" s="3">
        <v>696238268015.91394</v>
      </c>
      <c r="L43" s="3">
        <v>1243861039467.1299</v>
      </c>
      <c r="M43" s="3">
        <v>1466400499067.3101</v>
      </c>
      <c r="N43" s="6">
        <f t="shared" si="0"/>
        <v>-675246295009.9292</v>
      </c>
    </row>
    <row r="44" spans="1:14" x14ac:dyDescent="0.25">
      <c r="A44" s="2">
        <v>42095</v>
      </c>
      <c r="B44" s="3">
        <v>955571702790.35095</v>
      </c>
      <c r="C44" s="3">
        <v>276550799553.25201</v>
      </c>
      <c r="D44" s="3">
        <v>97901614759.204193</v>
      </c>
      <c r="E44" s="3">
        <v>178649184794.047</v>
      </c>
      <c r="F44" s="3">
        <v>1383404253849.9099</v>
      </c>
      <c r="G44" s="3">
        <v>3778144503821.7598</v>
      </c>
      <c r="H44" s="3">
        <v>2751558762262.79</v>
      </c>
      <c r="I44" s="3">
        <v>1015332145819.42</v>
      </c>
      <c r="J44" s="3">
        <v>229377526853.02399</v>
      </c>
      <c r="K44" s="3">
        <v>786148501673.08997</v>
      </c>
      <c r="L44" s="3">
        <v>1223973286633.52</v>
      </c>
      <c r="M44" s="3">
        <v>1393837417886.29</v>
      </c>
      <c r="N44" s="6">
        <f t="shared" si="0"/>
        <v>-730005581559.61035</v>
      </c>
    </row>
    <row r="45" spans="1:14" x14ac:dyDescent="0.25">
      <c r="A45" s="2">
        <v>42186</v>
      </c>
      <c r="B45" s="3">
        <v>1032556089670.9301</v>
      </c>
      <c r="C45" s="3">
        <v>272597860915.87701</v>
      </c>
      <c r="D45" s="3">
        <v>99637602517.9897</v>
      </c>
      <c r="E45" s="3">
        <v>172960258397.88699</v>
      </c>
      <c r="F45" s="3">
        <v>1387169181000.8101</v>
      </c>
      <c r="G45" s="3">
        <v>3632481740953.5498</v>
      </c>
      <c r="H45" s="3">
        <v>2810442611875.8901</v>
      </c>
      <c r="I45" s="3">
        <v>852409252698.026</v>
      </c>
      <c r="J45" s="3">
        <v>234890270982.98499</v>
      </c>
      <c r="K45" s="3">
        <v>617690695991.07996</v>
      </c>
      <c r="L45" s="3">
        <v>1094350710559.8101</v>
      </c>
      <c r="M45" s="3">
        <v>1565815226459.23</v>
      </c>
      <c r="N45" s="6">
        <f t="shared" si="0"/>
        <v>-578196035109.97705</v>
      </c>
    </row>
    <row r="46" spans="1:14" x14ac:dyDescent="0.25">
      <c r="A46" s="2">
        <v>42278</v>
      </c>
      <c r="B46" s="3">
        <v>1149524222828.6001</v>
      </c>
      <c r="C46" s="3">
        <v>269618409250.80801</v>
      </c>
      <c r="D46" s="3">
        <v>99095893912.767593</v>
      </c>
      <c r="E46" s="3">
        <v>170522515338.04001</v>
      </c>
      <c r="F46" s="3">
        <v>1373265107497.0701</v>
      </c>
      <c r="G46" s="3">
        <v>3373585051065.3701</v>
      </c>
      <c r="H46" s="3">
        <v>2671181086289.23</v>
      </c>
      <c r="I46" s="3">
        <v>845389183905.56702</v>
      </c>
      <c r="J46" s="3">
        <v>218601680093.19</v>
      </c>
      <c r="K46" s="3">
        <v>626197580305.52405</v>
      </c>
      <c r="L46" s="3">
        <v>965927793439.20398</v>
      </c>
      <c r="M46" s="3">
        <v>1680815717896.8601</v>
      </c>
      <c r="N46" s="6">
        <f t="shared" si="0"/>
        <v>-572501842036.9187</v>
      </c>
    </row>
    <row r="47" spans="1:14" x14ac:dyDescent="0.25">
      <c r="A47" s="2">
        <v>42370</v>
      </c>
      <c r="B47" s="3">
        <v>1211083232321.1201</v>
      </c>
      <c r="C47" s="3">
        <v>307866496294.495</v>
      </c>
      <c r="D47" s="3">
        <v>126603447105.679</v>
      </c>
      <c r="E47" s="3">
        <v>181263049188.81601</v>
      </c>
      <c r="F47" s="3">
        <v>1406449577261.6201</v>
      </c>
      <c r="G47" s="3">
        <v>3288961278070.6299</v>
      </c>
      <c r="H47" s="3">
        <v>2652994834722.5801</v>
      </c>
      <c r="I47" s="3">
        <v>832449601712.30896</v>
      </c>
      <c r="J47" s="3">
        <v>211281559862.73099</v>
      </c>
      <c r="K47" s="3">
        <v>621392368373.70605</v>
      </c>
      <c r="L47" s="3">
        <v>925748280401.96399</v>
      </c>
      <c r="M47" s="3">
        <v>1798654734160.3999</v>
      </c>
      <c r="N47" s="6">
        <f t="shared" si="0"/>
        <v>-520294298991.32959</v>
      </c>
    </row>
    <row r="48" spans="1:14" x14ac:dyDescent="0.25">
      <c r="A48" s="2">
        <v>42461</v>
      </c>
      <c r="B48" s="3">
        <v>1286528721460.9199</v>
      </c>
      <c r="C48" s="3">
        <v>315724304419.05902</v>
      </c>
      <c r="D48" s="3">
        <v>130204408871.724</v>
      </c>
      <c r="E48" s="3">
        <v>185519895547.33401</v>
      </c>
      <c r="F48" s="3">
        <v>1458549701548.8301</v>
      </c>
      <c r="G48" s="3">
        <v>3309970086644.23</v>
      </c>
      <c r="H48" s="3">
        <v>2720167494563.8398</v>
      </c>
      <c r="I48" s="3">
        <v>776476156705.75806</v>
      </c>
      <c r="J48" s="3">
        <v>221369370440.194</v>
      </c>
      <c r="K48" s="3">
        <v>555300668972.24902</v>
      </c>
      <c r="L48" s="3">
        <v>934436621494.62402</v>
      </c>
      <c r="M48" s="3">
        <v>1936128605551.6299</v>
      </c>
      <c r="N48" s="6">
        <f t="shared" si="0"/>
        <v>-457381799236.19629</v>
      </c>
    </row>
    <row r="49" spans="1:14" x14ac:dyDescent="0.25">
      <c r="A49" s="2">
        <v>42552</v>
      </c>
      <c r="B49" s="3">
        <v>1402849177561.8301</v>
      </c>
      <c r="C49" s="3">
        <v>365433459260.57098</v>
      </c>
      <c r="D49" s="3">
        <v>142223995998.17999</v>
      </c>
      <c r="E49" s="3">
        <v>223209463262.39099</v>
      </c>
      <c r="F49" s="3">
        <v>1571765685389.52</v>
      </c>
      <c r="G49" s="3">
        <v>3306151875774.27</v>
      </c>
      <c r="H49" s="3">
        <v>2774654812458.7202</v>
      </c>
      <c r="I49" s="3">
        <v>878177403231.51599</v>
      </c>
      <c r="J49" s="3">
        <v>225370668438.76501</v>
      </c>
      <c r="K49" s="3">
        <v>652978449068.79102</v>
      </c>
      <c r="L49" s="3">
        <v>984398853802.93604</v>
      </c>
      <c r="M49" s="3">
        <v>2013102345240.8799</v>
      </c>
      <c r="N49" s="6">
        <f t="shared" si="0"/>
        <v>-517048874994.84668</v>
      </c>
    </row>
    <row r="50" spans="1:14" x14ac:dyDescent="0.25">
      <c r="A50" s="2">
        <v>42644</v>
      </c>
      <c r="B50" s="3">
        <v>1417215361069.3401</v>
      </c>
      <c r="C50" s="3">
        <v>373529946318.89301</v>
      </c>
      <c r="D50" s="3">
        <v>151541463566.81799</v>
      </c>
      <c r="E50" s="3">
        <v>221988482752.07501</v>
      </c>
      <c r="F50" s="3">
        <v>1664062052362.4299</v>
      </c>
      <c r="G50" s="3">
        <v>3065317808634.3999</v>
      </c>
      <c r="H50" s="3">
        <v>2729984180890.1001</v>
      </c>
      <c r="I50" s="3">
        <v>835401391928.62805</v>
      </c>
      <c r="J50" s="3">
        <v>230200455759.51999</v>
      </c>
      <c r="K50" s="3">
        <v>604611012662.255</v>
      </c>
      <c r="L50" s="3">
        <v>986064783429.84595</v>
      </c>
      <c r="M50" s="3">
        <v>1966835041684.95</v>
      </c>
      <c r="N50" s="6">
        <f t="shared" si="0"/>
        <v>-459441751651.34253</v>
      </c>
    </row>
    <row r="51" spans="1:14" x14ac:dyDescent="0.25">
      <c r="A51" s="2">
        <v>42736</v>
      </c>
      <c r="B51" s="3">
        <v>1401071930925.0701</v>
      </c>
      <c r="C51" s="3">
        <v>386765952909.47699</v>
      </c>
      <c r="D51" s="3">
        <v>150764575123.599</v>
      </c>
      <c r="E51" s="3">
        <v>236001377785.879</v>
      </c>
      <c r="F51" s="3">
        <v>1679494663746.53</v>
      </c>
      <c r="G51" s="3">
        <v>3086281787290.1299</v>
      </c>
      <c r="H51" s="3">
        <v>2753114298464.3398</v>
      </c>
      <c r="I51" s="3">
        <v>881238189095.75903</v>
      </c>
      <c r="J51" s="3">
        <v>233836774032.771</v>
      </c>
      <c r="K51" s="3">
        <v>647625741587.11597</v>
      </c>
      <c r="L51" s="3">
        <v>1027291622587.91</v>
      </c>
      <c r="M51" s="3">
        <v>1890529805748.77</v>
      </c>
      <c r="N51" s="6">
        <f t="shared" si="0"/>
        <v>-493256143735.98096</v>
      </c>
    </row>
    <row r="52" spans="1:14" x14ac:dyDescent="0.25">
      <c r="A52" s="2">
        <v>42826</v>
      </c>
      <c r="B52" s="3">
        <v>1436199528158.74</v>
      </c>
      <c r="C52" s="3">
        <v>418175878870.34698</v>
      </c>
      <c r="D52" s="3">
        <v>173029751764.724</v>
      </c>
      <c r="E52" s="3">
        <v>245146127105.62201</v>
      </c>
      <c r="F52" s="3">
        <v>1732403528580.24</v>
      </c>
      <c r="G52" s="3">
        <v>3157180040000.6299</v>
      </c>
      <c r="H52" s="3">
        <v>2798986302721.0801</v>
      </c>
      <c r="I52" s="3">
        <v>938562402062.51501</v>
      </c>
      <c r="J52" s="3">
        <v>256461358126.164</v>
      </c>
      <c r="K52" s="3">
        <v>682294926643.03601</v>
      </c>
      <c r="L52" s="3">
        <v>1109639460310.5</v>
      </c>
      <c r="M52" s="3">
        <v>1895756478272.5701</v>
      </c>
      <c r="N52" s="6">
        <f t="shared" si="0"/>
        <v>-519566073655.56226</v>
      </c>
    </row>
    <row r="53" spans="1:14" x14ac:dyDescent="0.25">
      <c r="A53" s="2">
        <v>42917</v>
      </c>
      <c r="B53" s="3">
        <v>1507819260636.7</v>
      </c>
      <c r="C53" s="3">
        <v>471328680278.42401</v>
      </c>
      <c r="D53" s="3">
        <v>184791323325.207</v>
      </c>
      <c r="E53" s="3">
        <v>286537356953.21698</v>
      </c>
      <c r="F53" s="3">
        <v>1754568692326.3</v>
      </c>
      <c r="G53" s="3">
        <v>3246592587461.54</v>
      </c>
      <c r="H53" s="3">
        <v>2858465639555.8999</v>
      </c>
      <c r="I53" s="3">
        <v>1082481683403.1899</v>
      </c>
      <c r="J53" s="3">
        <v>308953789517.19501</v>
      </c>
      <c r="K53" s="3">
        <v>773699608162.02905</v>
      </c>
      <c r="L53" s="3">
        <v>1155516863205.27</v>
      </c>
      <c r="M53" s="3">
        <v>1890411866379.5601</v>
      </c>
      <c r="N53" s="6">
        <f t="shared" si="0"/>
        <v>-617891549241.75635</v>
      </c>
    </row>
    <row r="54" spans="1:14" x14ac:dyDescent="0.25">
      <c r="A54" s="2">
        <v>43009</v>
      </c>
      <c r="B54" s="3">
        <v>1838468875922.9199</v>
      </c>
      <c r="C54" s="3">
        <v>500311851591.43597</v>
      </c>
      <c r="D54" s="3">
        <v>194598646214.776</v>
      </c>
      <c r="E54" s="3">
        <v>305713205376.65997</v>
      </c>
      <c r="F54" s="3">
        <v>1589895294102.3</v>
      </c>
      <c r="G54" s="3">
        <v>3203368002528.7998</v>
      </c>
      <c r="H54" s="3">
        <v>2700498845920.3198</v>
      </c>
      <c r="I54" s="3">
        <v>1164604609865.6399</v>
      </c>
      <c r="J54" s="3">
        <v>335685608992.66998</v>
      </c>
      <c r="K54" s="3">
        <v>828329077366.11694</v>
      </c>
      <c r="L54" s="3">
        <v>1221281090783.03</v>
      </c>
      <c r="M54" s="3">
        <v>2047175489871.71</v>
      </c>
      <c r="N54" s="6">
        <f t="shared" si="0"/>
        <v>-665218847062.5957</v>
      </c>
    </row>
    <row r="55" spans="1:14" x14ac:dyDescent="0.25">
      <c r="A55" s="2">
        <v>43101</v>
      </c>
      <c r="B55" s="3">
        <v>1855357211573.8799</v>
      </c>
      <c r="C55" s="3">
        <v>519717702720.15198</v>
      </c>
      <c r="D55" s="3">
        <v>196870036702.771</v>
      </c>
      <c r="E55" s="3">
        <v>322847666017.38202</v>
      </c>
      <c r="F55" s="3">
        <v>1631247878572.3999</v>
      </c>
      <c r="G55" s="3">
        <v>3223860010921.6299</v>
      </c>
      <c r="H55" s="3">
        <v>2879240199035.5601</v>
      </c>
      <c r="I55" s="3">
        <v>1219037394594.6001</v>
      </c>
      <c r="J55" s="3">
        <v>375921485749.62097</v>
      </c>
      <c r="K55" s="3">
        <v>843340235369.11206</v>
      </c>
      <c r="L55" s="3">
        <v>1294765079998.1201</v>
      </c>
      <c r="M55" s="3">
        <v>1839283738805.6101</v>
      </c>
      <c r="N55" s="6">
        <f t="shared" si="0"/>
        <v>-701687627044.40991</v>
      </c>
    </row>
    <row r="56" spans="1:14" x14ac:dyDescent="0.25">
      <c r="A56" s="2">
        <v>43191</v>
      </c>
      <c r="B56" s="3">
        <v>1900936376060.9199</v>
      </c>
      <c r="C56" s="3">
        <v>524075559011.98798</v>
      </c>
      <c r="D56" s="3">
        <v>210270197733.58099</v>
      </c>
      <c r="E56" s="3">
        <v>313805361278.40601</v>
      </c>
      <c r="F56" s="3">
        <v>1635996914758</v>
      </c>
      <c r="G56" s="3">
        <v>3212919870862.73</v>
      </c>
      <c r="H56" s="3">
        <v>2813831478454.23</v>
      </c>
      <c r="I56" s="3">
        <v>1194134170868.1599</v>
      </c>
      <c r="J56" s="3">
        <v>405162504664.974</v>
      </c>
      <c r="K56" s="3">
        <v>789165548909.87402</v>
      </c>
      <c r="L56" s="3">
        <v>1268685562926.03</v>
      </c>
      <c r="M56" s="3">
        <v>1994992855107.0901</v>
      </c>
      <c r="N56" s="6">
        <f t="shared" si="0"/>
        <v>-667967841224.73267</v>
      </c>
    </row>
    <row r="57" spans="1:14" x14ac:dyDescent="0.25">
      <c r="A57" s="2">
        <v>43282</v>
      </c>
      <c r="B57" s="3">
        <v>1968370761882.75</v>
      </c>
      <c r="C57" s="3">
        <v>548162540553.19598</v>
      </c>
      <c r="D57" s="3">
        <v>223630045631.23001</v>
      </c>
      <c r="E57" s="3">
        <v>324532494921.966</v>
      </c>
      <c r="F57" s="3">
        <v>1701052972463.1399</v>
      </c>
      <c r="G57" s="3">
        <v>3219299397136.04</v>
      </c>
      <c r="H57" s="3">
        <v>2768951294661.1802</v>
      </c>
      <c r="I57" s="3">
        <v>1240165302611.5801</v>
      </c>
      <c r="J57" s="3">
        <v>421715769373.60498</v>
      </c>
      <c r="K57" s="3">
        <v>818621247514.01501</v>
      </c>
      <c r="L57" s="3">
        <v>1322982353575.4199</v>
      </c>
      <c r="M57" s="3">
        <v>2107208704992.23</v>
      </c>
      <c r="N57" s="6">
        <f t="shared" si="0"/>
        <v>-694596460139.7085</v>
      </c>
    </row>
    <row r="58" spans="1:14" x14ac:dyDescent="0.25">
      <c r="A58" s="2">
        <v>43374</v>
      </c>
      <c r="B58" s="3">
        <v>1995026657020.8401</v>
      </c>
      <c r="C58" s="3">
        <v>507654915250.54901</v>
      </c>
      <c r="D58" s="3">
        <v>227729430797.98801</v>
      </c>
      <c r="E58" s="3">
        <v>279925484452.56097</v>
      </c>
      <c r="F58" s="3">
        <v>1734843758699.8</v>
      </c>
      <c r="G58" s="3">
        <v>3135465529313.7998</v>
      </c>
      <c r="H58" s="3">
        <v>2801900500255.1299</v>
      </c>
      <c r="I58" s="3">
        <v>1149875479801.47</v>
      </c>
      <c r="J58" s="3">
        <v>410849735676.95001</v>
      </c>
      <c r="K58" s="3">
        <v>738435820617.672</v>
      </c>
      <c r="L58" s="3">
        <v>1331016727621.29</v>
      </c>
      <c r="M58" s="3">
        <v>2089447623533.6201</v>
      </c>
      <c r="N58" s="6">
        <f t="shared" si="0"/>
        <v>-640880111970.59375</v>
      </c>
    </row>
    <row r="59" spans="1:14" x14ac:dyDescent="0.25">
      <c r="A59" s="2">
        <v>43466</v>
      </c>
      <c r="B59" s="3">
        <v>2029374954154.04</v>
      </c>
      <c r="C59" s="3">
        <v>549615892219.79199</v>
      </c>
      <c r="D59" s="3">
        <v>248015957385.479</v>
      </c>
      <c r="E59" s="3">
        <v>301599934834.31403</v>
      </c>
      <c r="F59" s="3">
        <v>1700681234370.8</v>
      </c>
      <c r="G59" s="3">
        <v>3179637179526.1299</v>
      </c>
      <c r="H59" s="3">
        <v>2911428390088.6699</v>
      </c>
      <c r="I59" s="3">
        <v>1328954245274.26</v>
      </c>
      <c r="J59" s="3">
        <v>427356572236.448</v>
      </c>
      <c r="K59" s="3">
        <v>901821999561.94299</v>
      </c>
      <c r="L59" s="3">
        <v>1307868001684.45</v>
      </c>
      <c r="M59" s="3">
        <v>1913107200190.47</v>
      </c>
      <c r="N59" s="6">
        <f t="shared" si="0"/>
        <v>-781611256545.68677</v>
      </c>
    </row>
    <row r="60" spans="1:14" x14ac:dyDescent="0.25">
      <c r="A60" s="2">
        <v>43556</v>
      </c>
      <c r="B60" s="3">
        <v>2074848969072.54</v>
      </c>
      <c r="C60" s="3">
        <v>564761949320.77295</v>
      </c>
      <c r="D60" s="3">
        <v>256448247185.70401</v>
      </c>
      <c r="E60" s="3">
        <v>308313702135.06799</v>
      </c>
      <c r="F60" s="3">
        <v>1707678068995.4199</v>
      </c>
      <c r="G60" s="3">
        <v>3232032340278.23</v>
      </c>
      <c r="H60" s="3">
        <v>2922822531510.5</v>
      </c>
      <c r="I60" s="3">
        <v>1349450093013.3701</v>
      </c>
      <c r="J60" s="3">
        <v>463813155178.96997</v>
      </c>
      <c r="K60" s="3">
        <v>885830820541.08704</v>
      </c>
      <c r="L60" s="3">
        <v>1303872720886.76</v>
      </c>
      <c r="M60" s="3">
        <v>2001431140113.8601</v>
      </c>
      <c r="N60" s="6">
        <f t="shared" si="0"/>
        <v>-783137184256.81226</v>
      </c>
    </row>
    <row r="61" spans="1:14" x14ac:dyDescent="0.25">
      <c r="A61" s="2">
        <v>43647</v>
      </c>
      <c r="B61" s="3">
        <v>2145786475883.1599</v>
      </c>
      <c r="C61" s="3">
        <v>604894338636.80103</v>
      </c>
      <c r="D61" s="3">
        <v>267204038551.41</v>
      </c>
      <c r="E61" s="3">
        <v>337690300085.39099</v>
      </c>
      <c r="F61" s="3">
        <v>1702219067155.4199</v>
      </c>
      <c r="G61" s="3">
        <v>3246663553373.04</v>
      </c>
      <c r="H61" s="3">
        <v>2902178941282.27</v>
      </c>
      <c r="I61" s="3">
        <v>1335348526648.79</v>
      </c>
      <c r="J61" s="3">
        <v>475235690589.99799</v>
      </c>
      <c r="K61" s="3">
        <v>860284550334.82703</v>
      </c>
      <c r="L61" s="3">
        <v>1307247517498.52</v>
      </c>
      <c r="M61" s="3">
        <v>2155353007250.6499</v>
      </c>
      <c r="N61" s="6">
        <f t="shared" si="0"/>
        <v>-731190459919.83252</v>
      </c>
    </row>
    <row r="62" spans="1:14" x14ac:dyDescent="0.25">
      <c r="A62" s="2">
        <v>43739</v>
      </c>
      <c r="B62" s="3">
        <v>2230119375005.2598</v>
      </c>
      <c r="C62" s="3">
        <v>658634301559.23706</v>
      </c>
      <c r="D62" s="3">
        <v>271988670926.81799</v>
      </c>
      <c r="E62" s="3">
        <v>386645630632.41901</v>
      </c>
      <c r="F62" s="3">
        <v>1706989012648.47</v>
      </c>
      <c r="G62" s="3">
        <v>3190406159346</v>
      </c>
      <c r="H62" s="3">
        <v>2771232549950.1299</v>
      </c>
      <c r="I62" s="3">
        <v>1439664302219.8601</v>
      </c>
      <c r="J62" s="3">
        <v>501502495968.20502</v>
      </c>
      <c r="K62" s="3">
        <v>937571882744.80005</v>
      </c>
      <c r="L62" s="3">
        <v>1292948235378.7</v>
      </c>
      <c r="M62" s="3">
        <v>2281532851297.8398</v>
      </c>
      <c r="N62" s="6">
        <f t="shared" si="0"/>
        <v>-779669167441.33105</v>
      </c>
    </row>
    <row r="63" spans="1:14" x14ac:dyDescent="0.25">
      <c r="A63" s="2">
        <v>43831</v>
      </c>
      <c r="B63" s="3">
        <v>2196159706475.1101</v>
      </c>
      <c r="C63" s="3">
        <v>650651849981.677</v>
      </c>
      <c r="D63" s="3">
        <v>280640552869.19897</v>
      </c>
      <c r="E63" s="3">
        <v>370011297112.479</v>
      </c>
      <c r="F63" s="3">
        <v>1720965387274.75</v>
      </c>
      <c r="G63" s="3">
        <v>3163791465318.6299</v>
      </c>
      <c r="H63" s="3">
        <v>2769091625479.79</v>
      </c>
      <c r="I63" s="3">
        <v>1328736247994.3501</v>
      </c>
      <c r="J63" s="3">
        <v>496880284355.651</v>
      </c>
      <c r="K63" s="3">
        <v>832080290162.83203</v>
      </c>
      <c r="L63" s="3">
        <v>1321449311631.9299</v>
      </c>
      <c r="M63" s="3">
        <v>2306716448379.6602</v>
      </c>
      <c r="N63" s="6">
        <f t="shared" si="0"/>
        <v>-672733948972.36816</v>
      </c>
    </row>
    <row r="64" spans="1:14" x14ac:dyDescent="0.25">
      <c r="A64" s="2">
        <v>43922</v>
      </c>
      <c r="B64" s="3">
        <v>2248449173920.8901</v>
      </c>
      <c r="C64" s="3">
        <v>715132680216.68396</v>
      </c>
      <c r="D64" s="3">
        <v>293070200460.07397</v>
      </c>
      <c r="E64" s="3">
        <v>422062479756.60999</v>
      </c>
      <c r="F64" s="3">
        <v>1785001357749.6899</v>
      </c>
      <c r="G64" s="3">
        <v>3250121920968.23</v>
      </c>
      <c r="H64" s="3">
        <v>2848563202852.0498</v>
      </c>
      <c r="I64" s="3">
        <v>1454451548161.96</v>
      </c>
      <c r="J64" s="3">
        <v>530528294933.43402</v>
      </c>
      <c r="K64" s="3">
        <v>924117135935.21497</v>
      </c>
      <c r="L64" s="3">
        <v>1320593495101.47</v>
      </c>
      <c r="M64" s="3">
        <v>2371756299966.4902</v>
      </c>
      <c r="N64" s="6">
        <f t="shared" si="0"/>
        <v>-736172163878.44043</v>
      </c>
    </row>
    <row r="65" spans="1:14" x14ac:dyDescent="0.25">
      <c r="A65" s="2">
        <v>44013</v>
      </c>
      <c r="B65" s="3">
        <v>2335816076933.9199</v>
      </c>
      <c r="C65" s="3">
        <v>797652337348.151</v>
      </c>
      <c r="D65" s="3">
        <v>295261408795.87</v>
      </c>
      <c r="E65" s="3">
        <v>502390928552.28101</v>
      </c>
      <c r="F65" s="3">
        <v>1915801103093.75</v>
      </c>
      <c r="G65" s="3">
        <v>3323420315153.54</v>
      </c>
      <c r="H65" s="3">
        <v>2997149459897.8398</v>
      </c>
      <c r="I65" s="3">
        <v>1646817407762.6001</v>
      </c>
      <c r="J65" s="3">
        <v>610723678659.34497</v>
      </c>
      <c r="K65" s="3">
        <v>1036265443379.29</v>
      </c>
      <c r="L65" s="3">
        <v>1381236310683.4299</v>
      </c>
      <c r="M65" s="3">
        <v>2353325046275.23</v>
      </c>
      <c r="N65" s="6">
        <f t="shared" si="0"/>
        <v>-855175176780.22217</v>
      </c>
    </row>
    <row r="66" spans="1:14" x14ac:dyDescent="0.25">
      <c r="A66" s="2">
        <v>44105</v>
      </c>
      <c r="B66" s="3">
        <v>2574136983969.27</v>
      </c>
      <c r="C66" s="3">
        <v>904077551980.30798</v>
      </c>
      <c r="D66" s="3">
        <v>297953940431.17798</v>
      </c>
      <c r="E66" s="3">
        <v>606123611549.13</v>
      </c>
      <c r="F66" s="3">
        <v>2002760624894.0801</v>
      </c>
      <c r="G66" s="3">
        <v>3324002298559.6001</v>
      </c>
      <c r="H66" s="3">
        <v>3206061708702.1699</v>
      </c>
      <c r="I66" s="3">
        <v>1942898523146.9199</v>
      </c>
      <c r="J66" s="3">
        <v>693770067600.401</v>
      </c>
      <c r="K66" s="3">
        <v>1248538532039.6699</v>
      </c>
      <c r="L66" s="3">
        <v>1393967002893.6399</v>
      </c>
      <c r="M66" s="3">
        <v>2268742245741.27</v>
      </c>
      <c r="N66" s="6">
        <f t="shared" si="0"/>
        <v>-1044923068740.5044</v>
      </c>
    </row>
    <row r="67" spans="1:14" x14ac:dyDescent="0.25">
      <c r="A67" s="2">
        <v>44197</v>
      </c>
      <c r="B67" s="3">
        <v>3043991615324.3599</v>
      </c>
      <c r="C67" s="3">
        <v>965716674693.99695</v>
      </c>
      <c r="D67" s="3">
        <v>306226425241.94897</v>
      </c>
      <c r="E67" s="3">
        <v>659490249452.04895</v>
      </c>
      <c r="F67" s="3">
        <v>2110788795471.7</v>
      </c>
      <c r="G67" s="3">
        <v>3280612465318.6299</v>
      </c>
      <c r="H67" s="3">
        <v>3282279132481.2598</v>
      </c>
      <c r="I67" s="3">
        <v>2007079828960.3301</v>
      </c>
      <c r="J67" s="3">
        <v>726414034546.59094</v>
      </c>
      <c r="K67" s="3">
        <v>1280890120937.8701</v>
      </c>
      <c r="L67" s="3">
        <v>1467163691812.03</v>
      </c>
      <c r="M67" s="3">
        <v>2653620988756.4302</v>
      </c>
      <c r="N67" s="6">
        <f t="shared" ref="N67:N84" si="1">+SUM(B67:G67)-SUM(H67:L67)-M67</f>
        <v>-1050621571991.8276</v>
      </c>
    </row>
    <row r="68" spans="1:14" x14ac:dyDescent="0.25">
      <c r="A68" s="2">
        <v>44287</v>
      </c>
      <c r="B68" s="3">
        <v>3225929490793.7998</v>
      </c>
      <c r="C68" s="3">
        <v>1017395188404.41</v>
      </c>
      <c r="D68" s="3">
        <v>320950311836.73401</v>
      </c>
      <c r="E68" s="3">
        <v>696444876567.68005</v>
      </c>
      <c r="F68" s="3">
        <v>2216092286345.0298</v>
      </c>
      <c r="G68" s="3">
        <v>3352693624968.23</v>
      </c>
      <c r="H68" s="3">
        <v>3441815907249.5</v>
      </c>
      <c r="I68" s="3">
        <v>2100204082907.96</v>
      </c>
      <c r="J68" s="3">
        <v>746867363444.58398</v>
      </c>
      <c r="K68" s="3">
        <v>1353530602170.0701</v>
      </c>
      <c r="L68" s="3">
        <v>1562202394554.8701</v>
      </c>
      <c r="M68" s="3">
        <v>2717154971656.0698</v>
      </c>
      <c r="N68" s="6">
        <f t="shared" si="1"/>
        <v>-1092269543067.1694</v>
      </c>
    </row>
    <row r="69" spans="1:14" x14ac:dyDescent="0.25">
      <c r="A69" s="2">
        <v>44378</v>
      </c>
      <c r="B69" s="3">
        <v>2860739812606.23</v>
      </c>
      <c r="C69" s="3">
        <v>978787649175.16101</v>
      </c>
      <c r="D69" s="3">
        <v>326847758350.45001</v>
      </c>
      <c r="E69" s="3">
        <v>651939890824.71106</v>
      </c>
      <c r="F69" s="3">
        <v>2256361515795.9502</v>
      </c>
      <c r="G69" s="3">
        <v>3415228315153.54</v>
      </c>
      <c r="H69" s="3">
        <v>3532836881363.4102</v>
      </c>
      <c r="I69" s="3">
        <v>2078082697702.0601</v>
      </c>
      <c r="J69" s="3">
        <v>774059432922.89502</v>
      </c>
      <c r="K69" s="3">
        <v>1304194979055.2</v>
      </c>
      <c r="L69" s="3">
        <v>1568111525734.6001</v>
      </c>
      <c r="M69" s="3">
        <v>2343475235057.2798</v>
      </c>
      <c r="N69" s="6">
        <f t="shared" si="1"/>
        <v>-1110855809929.4028</v>
      </c>
    </row>
    <row r="70" spans="1:14" x14ac:dyDescent="0.25">
      <c r="A70" s="2">
        <v>44470</v>
      </c>
      <c r="B70" s="3">
        <v>2778630250904.0698</v>
      </c>
      <c r="C70" s="3">
        <v>980205338876.55798</v>
      </c>
      <c r="D70" s="3">
        <v>331227910978.93799</v>
      </c>
      <c r="E70" s="3">
        <v>648977427897.62</v>
      </c>
      <c r="F70" s="3">
        <v>2298319666137.3398</v>
      </c>
      <c r="G70" s="3">
        <v>3394381618559.6001</v>
      </c>
      <c r="H70" s="3">
        <v>3578290410706.79</v>
      </c>
      <c r="I70" s="3">
        <v>2134800346003.0701</v>
      </c>
      <c r="J70" s="3">
        <v>807756244585.85999</v>
      </c>
      <c r="K70" s="3">
        <v>1326454177910.3601</v>
      </c>
      <c r="L70" s="3">
        <v>1575577811929.3101</v>
      </c>
      <c r="M70" s="3">
        <v>2168004214315.6299</v>
      </c>
      <c r="N70" s="6">
        <f t="shared" si="1"/>
        <v>-1159140992096.8955</v>
      </c>
    </row>
    <row r="71" spans="1:14" x14ac:dyDescent="0.25">
      <c r="A71" s="2">
        <v>44562</v>
      </c>
      <c r="B71" s="3">
        <v>2752612889737.7998</v>
      </c>
      <c r="C71" s="3">
        <v>986885358908.53699</v>
      </c>
      <c r="D71" s="3">
        <v>350361777002.18903</v>
      </c>
      <c r="E71" s="3">
        <v>636523581906.349</v>
      </c>
      <c r="F71" s="3">
        <v>2308644611468.7002</v>
      </c>
      <c r="G71" s="3">
        <v>3356675465318.6299</v>
      </c>
      <c r="H71" s="3">
        <v>3662494742087.0898</v>
      </c>
      <c r="I71" s="3">
        <v>1972901640993.6299</v>
      </c>
      <c r="J71" s="3">
        <v>788804854448.72095</v>
      </c>
      <c r="K71" s="3">
        <v>1184321113069.04</v>
      </c>
      <c r="L71" s="3">
        <v>1524585129562.8501</v>
      </c>
      <c r="M71" s="3">
        <v>2241786801403</v>
      </c>
      <c r="N71" s="6">
        <f t="shared" si="1"/>
        <v>-983190597222.125</v>
      </c>
    </row>
    <row r="72" spans="1:14" x14ac:dyDescent="0.25">
      <c r="A72" s="2">
        <v>44652</v>
      </c>
      <c r="B72" s="3">
        <v>2760386082590.29</v>
      </c>
      <c r="C72" s="3">
        <v>1006712244418.85</v>
      </c>
      <c r="D72" s="3">
        <v>373302378990.784</v>
      </c>
      <c r="E72" s="3">
        <v>633409865428.06995</v>
      </c>
      <c r="F72" s="3">
        <v>2234570600597.0098</v>
      </c>
      <c r="G72" s="3">
        <v>3253390920968.23</v>
      </c>
      <c r="H72" s="3">
        <v>3551366554492.8901</v>
      </c>
      <c r="I72" s="3">
        <v>1939565504619.45</v>
      </c>
      <c r="J72" s="3">
        <v>710833904851.29395</v>
      </c>
      <c r="K72" s="3">
        <v>1228925482474.8501</v>
      </c>
      <c r="L72" s="3">
        <v>1488808748698.8999</v>
      </c>
      <c r="M72" s="3">
        <v>2273727867068.9199</v>
      </c>
      <c r="N72" s="6">
        <f t="shared" si="1"/>
        <v>-931455969213.07031</v>
      </c>
    </row>
    <row r="73" spans="1:14" x14ac:dyDescent="0.25">
      <c r="A73" s="2">
        <v>44743</v>
      </c>
      <c r="B73" s="3">
        <v>2748051122911.6401</v>
      </c>
      <c r="C73" s="3">
        <v>945235596079.13098</v>
      </c>
      <c r="D73" s="3">
        <v>424544277641.78003</v>
      </c>
      <c r="E73" s="3">
        <v>520691318437.35101</v>
      </c>
      <c r="F73" s="3">
        <v>2110045121063.04</v>
      </c>
      <c r="G73" s="3">
        <v>3235790315153.54</v>
      </c>
      <c r="H73" s="3">
        <v>3412739583878.9702</v>
      </c>
      <c r="I73" s="3">
        <v>1693460485637.1899</v>
      </c>
      <c r="J73" s="3">
        <v>654068305955.57495</v>
      </c>
      <c r="K73" s="3">
        <v>1039563893957.65</v>
      </c>
      <c r="L73" s="3">
        <v>1426343869402.05</v>
      </c>
      <c r="M73" s="3">
        <v>2507543816022.1099</v>
      </c>
      <c r="N73" s="6">
        <f t="shared" si="1"/>
        <v>-749362203567.06494</v>
      </c>
    </row>
    <row r="74" spans="1:14" x14ac:dyDescent="0.25">
      <c r="A74" s="2">
        <v>44835</v>
      </c>
      <c r="B74" s="3">
        <v>2748288462973.4302</v>
      </c>
      <c r="C74" s="3">
        <v>1029270266618.1</v>
      </c>
      <c r="D74" s="3">
        <v>444842298993.58801</v>
      </c>
      <c r="E74" s="3">
        <v>584427967624.51001</v>
      </c>
      <c r="F74" s="3">
        <v>2094219982908.0601</v>
      </c>
      <c r="G74" s="3">
        <v>3274002298559.6001</v>
      </c>
      <c r="H74" s="3">
        <v>3551450264898.0298</v>
      </c>
      <c r="I74" s="3">
        <v>1786990382299.75</v>
      </c>
      <c r="J74" s="3">
        <v>664576602183.521</v>
      </c>
      <c r="K74" s="3">
        <v>1121823856609.3799</v>
      </c>
      <c r="L74" s="3">
        <v>1400781595611.52</v>
      </c>
      <c r="M74" s="3">
        <v>2403579222880.9199</v>
      </c>
      <c r="N74" s="6">
        <f t="shared" si="1"/>
        <v>-754150646805.83398</v>
      </c>
    </row>
    <row r="75" spans="1:14" x14ac:dyDescent="0.25">
      <c r="A75" s="2">
        <v>44927</v>
      </c>
      <c r="B75" s="3">
        <v>2823409512514.5</v>
      </c>
      <c r="C75" s="3">
        <v>1094985804971.76</v>
      </c>
      <c r="D75" s="3">
        <v>478262834834.82898</v>
      </c>
      <c r="E75" s="3">
        <v>616722970136.92798</v>
      </c>
      <c r="F75" s="3">
        <v>2121503059453.8601</v>
      </c>
      <c r="G75" s="3">
        <v>3362518465318.6299</v>
      </c>
      <c r="H75" s="3">
        <v>3606373715713.5098</v>
      </c>
      <c r="I75" s="3">
        <v>1829417617660.6599</v>
      </c>
      <c r="J75" s="3">
        <v>630523190310.07104</v>
      </c>
      <c r="K75" s="3">
        <v>1199118753874.72</v>
      </c>
      <c r="L75" s="3">
        <v>1472120691024.0901</v>
      </c>
      <c r="M75" s="3">
        <v>2491911664480.3799</v>
      </c>
      <c r="N75" s="6">
        <f t="shared" si="1"/>
        <v>-732062985832.92285</v>
      </c>
    </row>
    <row r="76" spans="1:14" x14ac:dyDescent="0.25">
      <c r="A76" s="2">
        <v>45017</v>
      </c>
      <c r="B76" s="3">
        <v>2842834349124.0601</v>
      </c>
      <c r="C76" s="3">
        <v>1080480644321.92</v>
      </c>
      <c r="D76" s="3">
        <v>479966563451.284</v>
      </c>
      <c r="E76" s="3">
        <v>600514080870.64001</v>
      </c>
      <c r="F76" s="3">
        <v>2048049033305.05</v>
      </c>
      <c r="G76" s="3">
        <v>3391648920968.23</v>
      </c>
      <c r="H76" s="3">
        <v>3491932149286.5698</v>
      </c>
      <c r="I76" s="3">
        <v>1747433261857.51</v>
      </c>
      <c r="J76" s="3">
        <v>616031686192.42395</v>
      </c>
      <c r="K76" s="3">
        <v>1131595458371.78</v>
      </c>
      <c r="L76" s="3">
        <v>1408941525539.1101</v>
      </c>
      <c r="M76" s="3">
        <v>2707469605399.3901</v>
      </c>
      <c r="N76" s="6">
        <f t="shared" si="1"/>
        <v>-659910094605.60107</v>
      </c>
    </row>
    <row r="77" spans="1:14" x14ac:dyDescent="0.25">
      <c r="A77" s="2">
        <v>45108</v>
      </c>
      <c r="B77" s="3">
        <v>2935678273713.6699</v>
      </c>
      <c r="C77" s="3">
        <v>1088106200621.35</v>
      </c>
      <c r="D77" s="3">
        <v>469312837946.14001</v>
      </c>
      <c r="E77" s="3">
        <v>618793362675.21106</v>
      </c>
      <c r="F77" s="3">
        <v>2044559339426.78</v>
      </c>
      <c r="G77" s="3">
        <v>3350676315153.54</v>
      </c>
      <c r="H77" s="3">
        <v>3482917489871.9902</v>
      </c>
      <c r="I77" s="3">
        <v>1700351378306.9399</v>
      </c>
      <c r="J77" s="3">
        <v>601607668213.13501</v>
      </c>
      <c r="K77" s="3">
        <v>1098915424369.84</v>
      </c>
      <c r="L77" s="3">
        <v>1400466936927.3601</v>
      </c>
      <c r="M77" s="3">
        <v>2838525801377.7798</v>
      </c>
      <c r="N77" s="6">
        <f t="shared" si="1"/>
        <v>-615658369530.35303</v>
      </c>
    </row>
    <row r="78" spans="1:14" x14ac:dyDescent="0.25">
      <c r="A78" s="2">
        <v>45200</v>
      </c>
      <c r="B78" s="3">
        <v>2948878540905.6401</v>
      </c>
      <c r="C78" s="3">
        <v>1097868760419.86</v>
      </c>
      <c r="D78" s="3">
        <v>474091727335.008</v>
      </c>
      <c r="E78" s="3">
        <v>623777033084.84998</v>
      </c>
      <c r="F78" s="3">
        <v>2088293790471.5701</v>
      </c>
      <c r="G78" s="3">
        <v>3417164298559.6001</v>
      </c>
      <c r="H78" s="3">
        <v>3639230582753.3398</v>
      </c>
      <c r="I78" s="3">
        <v>1684794587565.0801</v>
      </c>
      <c r="J78" s="3">
        <v>672133134089.75</v>
      </c>
      <c r="K78" s="3">
        <v>1012071529968.48</v>
      </c>
      <c r="L78" s="3">
        <v>1394027562209.9299</v>
      </c>
      <c r="M78" s="3">
        <v>2832797118062.3198</v>
      </c>
      <c r="N78" s="6">
        <f t="shared" si="1"/>
        <v>-584980363872.37256</v>
      </c>
    </row>
    <row r="79" spans="1:14" x14ac:dyDescent="0.25">
      <c r="A79" s="2">
        <v>45292</v>
      </c>
      <c r="B79" s="3">
        <v>2956244050482.5098</v>
      </c>
      <c r="C79" s="3">
        <v>1147876655714.04</v>
      </c>
      <c r="D79" s="3">
        <v>496722394304.73901</v>
      </c>
      <c r="E79" s="3">
        <v>651154261409.29797</v>
      </c>
      <c r="F79" s="3">
        <v>2099409355436.98</v>
      </c>
      <c r="G79" s="3">
        <v>3452954465318.6299</v>
      </c>
      <c r="H79" s="3">
        <v>3604033884436.0698</v>
      </c>
      <c r="I79" s="3">
        <v>1729217380053.1001</v>
      </c>
      <c r="J79" s="3">
        <v>713512035537.51099</v>
      </c>
      <c r="K79" s="3">
        <v>1015929671039.72</v>
      </c>
      <c r="L79" s="3">
        <v>1414709022043.3301</v>
      </c>
      <c r="M79" s="3">
        <v>2901264251619.3799</v>
      </c>
      <c r="N79" s="6">
        <f t="shared" si="1"/>
        <v>-574305062062.91504</v>
      </c>
    </row>
    <row r="80" spans="1:14" x14ac:dyDescent="0.25">
      <c r="A80" s="2">
        <v>45383</v>
      </c>
      <c r="B80" s="3">
        <v>3032161600112.3501</v>
      </c>
      <c r="C80" s="3">
        <v>1229869394030.25</v>
      </c>
      <c r="D80" s="3">
        <v>504549121795.01398</v>
      </c>
      <c r="E80" s="3">
        <v>725320272235.23999</v>
      </c>
      <c r="F80" s="3">
        <v>2104081493613.72</v>
      </c>
      <c r="G80" s="3">
        <v>3460649920968.23</v>
      </c>
      <c r="H80" s="3">
        <v>3614298625139.9902</v>
      </c>
      <c r="I80" s="3">
        <v>1853699577063.1101</v>
      </c>
      <c r="J80" s="3">
        <v>760582416362.71399</v>
      </c>
      <c r="K80" s="3">
        <v>1093311043407.09</v>
      </c>
      <c r="L80" s="3">
        <v>1405733491237.3501</v>
      </c>
      <c r="M80" s="3">
        <v>2943314487030.4302</v>
      </c>
      <c r="N80" s="6">
        <f t="shared" si="1"/>
        <v>-614307837485.87939</v>
      </c>
    </row>
    <row r="81" spans="1:14" x14ac:dyDescent="0.25">
      <c r="A81" s="2">
        <v>45474</v>
      </c>
      <c r="B81" s="3">
        <v>3176709675668.0098</v>
      </c>
      <c r="C81" s="3">
        <v>1368044422842.54</v>
      </c>
      <c r="D81" s="3">
        <v>532021832677.46002</v>
      </c>
      <c r="E81" s="3">
        <v>836022590165.08105</v>
      </c>
      <c r="F81" s="3">
        <v>2195415201701.54</v>
      </c>
      <c r="G81" s="3">
        <v>3614015315153.54</v>
      </c>
      <c r="H81" s="3">
        <v>3751253781121.2202</v>
      </c>
      <c r="I81" s="3">
        <v>2053303160230.5901</v>
      </c>
      <c r="J81" s="3">
        <v>802283961622.505</v>
      </c>
      <c r="K81" s="3">
        <v>1251190912884.1201</v>
      </c>
      <c r="L81" s="3">
        <v>1391803893403.6499</v>
      </c>
      <c r="M81" s="3">
        <v>3158619834351.1401</v>
      </c>
      <c r="N81" s="6">
        <f t="shared" si="1"/>
        <v>-686226505405.0542</v>
      </c>
    </row>
    <row r="82" spans="1:14" x14ac:dyDescent="0.25">
      <c r="A82" s="2">
        <v>45566</v>
      </c>
      <c r="B82" s="3">
        <v>3126361074307.8101</v>
      </c>
      <c r="C82" s="3">
        <v>1418430360646.1499</v>
      </c>
      <c r="D82" s="3">
        <v>557274529809.84802</v>
      </c>
      <c r="E82" s="3">
        <v>861155830836.30005</v>
      </c>
      <c r="F82" s="3">
        <v>2171139238106.9199</v>
      </c>
      <c r="G82" s="3">
        <v>3423031298559.6001</v>
      </c>
      <c r="H82" s="3">
        <v>3597262675819.29</v>
      </c>
      <c r="I82" s="3">
        <v>1926641970745.27</v>
      </c>
      <c r="J82" s="3">
        <v>748440912779.31995</v>
      </c>
      <c r="K82" s="3">
        <v>1177611134459.1001</v>
      </c>
      <c r="L82" s="3">
        <v>1330175202988.0801</v>
      </c>
      <c r="M82" s="3">
        <v>3277704856309.3398</v>
      </c>
      <c r="N82" s="6">
        <f t="shared" si="1"/>
        <v>-500444420833.77344</v>
      </c>
    </row>
    <row r="83" spans="1:14" x14ac:dyDescent="0.25">
      <c r="A83" s="2">
        <v>45658</v>
      </c>
      <c r="B83" s="3">
        <v>3259017994418.1401</v>
      </c>
      <c r="C83" s="3">
        <v>1575808861848.9099</v>
      </c>
      <c r="D83" s="3">
        <v>596273448781.68896</v>
      </c>
      <c r="E83" s="3">
        <v>979535413067.21899</v>
      </c>
      <c r="F83" s="3">
        <v>2289026341127.9199</v>
      </c>
      <c r="G83" s="3">
        <v>3517410465318.6299</v>
      </c>
      <c r="H83" s="3">
        <v>3631286279848.21</v>
      </c>
      <c r="I83" s="3">
        <v>2050254489301.8601</v>
      </c>
      <c r="J83" s="3">
        <v>780179165537.25098</v>
      </c>
      <c r="K83" s="3">
        <v>1270299650288.74</v>
      </c>
      <c r="L83" s="3">
        <v>1340965455873.3601</v>
      </c>
      <c r="M83" s="3">
        <v>3609601782291.02</v>
      </c>
      <c r="N83" s="6">
        <f t="shared" si="1"/>
        <v>-465514298577.93408</v>
      </c>
    </row>
    <row r="84" spans="1:14" x14ac:dyDescent="0.25">
      <c r="A84" s="2">
        <v>45748</v>
      </c>
      <c r="B84" s="3">
        <v>3340799779218.04</v>
      </c>
      <c r="C84" s="3">
        <v>1688738389174.5701</v>
      </c>
      <c r="D84" s="3">
        <v>617453298034.98401</v>
      </c>
      <c r="E84" s="3">
        <v>1071285091139.59</v>
      </c>
      <c r="F84" s="3">
        <v>2370093373094.2798</v>
      </c>
      <c r="G84" s="3">
        <v>3633877920968.23</v>
      </c>
      <c r="H84" s="3">
        <v>3726675019369.6499</v>
      </c>
      <c r="I84" s="3">
        <v>2156701172706.3401</v>
      </c>
      <c r="J84" s="3">
        <v>782032627558.73401</v>
      </c>
      <c r="K84" s="3">
        <v>1374862427854.3</v>
      </c>
      <c r="L84" s="3">
        <v>1343325790291.04</v>
      </c>
      <c r="M84" s="3">
        <v>3804713050074.54</v>
      </c>
      <c r="N84" s="6">
        <f t="shared" si="1"/>
        <v>-466062236224.90918</v>
      </c>
    </row>
    <row r="85" spans="1:14" x14ac:dyDescent="0.25">
      <c r="A85" s="2">
        <v>45839</v>
      </c>
      <c r="B85" s="3"/>
      <c r="C85" s="3"/>
      <c r="D85" s="3"/>
      <c r="E85" s="3"/>
      <c r="F85" s="3"/>
      <c r="G85" s="3">
        <v>3731151315153.54</v>
      </c>
      <c r="H85" s="3"/>
      <c r="I85" s="3"/>
      <c r="J85" s="3"/>
      <c r="K85" s="3"/>
      <c r="L85" s="3"/>
      <c r="M8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43C26-F40E-4A06-9E7A-A99487E13493}">
  <dimension ref="A1:X112"/>
  <sheetViews>
    <sheetView tabSelected="1" topLeftCell="G1" workbookViewId="0">
      <selection activeCell="L2" sqref="L2:M2"/>
    </sheetView>
    <sheetView workbookViewId="1">
      <selection activeCell="B2" sqref="B2"/>
    </sheetView>
  </sheetViews>
  <sheetFormatPr defaultColWidth="8.85546875" defaultRowHeight="15" x14ac:dyDescent="0.25"/>
  <cols>
    <col min="1" max="1" width="13.140625" customWidth="1"/>
    <col min="2" max="2" width="15.28515625" bestFit="1" customWidth="1"/>
    <col min="3" max="3" width="15.7109375" bestFit="1" customWidth="1"/>
    <col min="4" max="7" width="15.28515625" bestFit="1" customWidth="1"/>
    <col min="8" max="10" width="16.28515625" bestFit="1" customWidth="1"/>
    <col min="11" max="11" width="15.7109375" bestFit="1" customWidth="1"/>
    <col min="12" max="12" width="16.85546875" customWidth="1"/>
    <col min="13" max="13" width="16.42578125" customWidth="1"/>
    <col min="14" max="14" width="16.28515625" bestFit="1" customWidth="1"/>
    <col min="15" max="15" width="15.7109375" bestFit="1" customWidth="1"/>
    <col min="16" max="17" width="15.7109375" customWidth="1"/>
    <col min="18" max="18" width="16.28515625" bestFit="1" customWidth="1"/>
    <col min="19" max="19" width="14.7109375" bestFit="1" customWidth="1"/>
    <col min="20" max="20" width="15.28515625" bestFit="1" customWidth="1"/>
    <col min="24" max="24" width="18.85546875" bestFit="1" customWidth="1"/>
  </cols>
  <sheetData>
    <row r="1" spans="1:24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294</v>
      </c>
      <c r="K1" s="1" t="s">
        <v>295</v>
      </c>
      <c r="L1" s="1" t="s">
        <v>307</v>
      </c>
      <c r="M1" s="1" t="s">
        <v>308</v>
      </c>
      <c r="N1" s="1" t="s">
        <v>309</v>
      </c>
      <c r="O1" s="1" t="s">
        <v>297</v>
      </c>
      <c r="P1" s="1" t="s">
        <v>296</v>
      </c>
      <c r="Q1" s="1" t="s">
        <v>298</v>
      </c>
      <c r="R1" s="1" t="s">
        <v>299</v>
      </c>
      <c r="S1" s="1" t="s">
        <v>300</v>
      </c>
      <c r="T1" s="1" t="s">
        <v>301</v>
      </c>
      <c r="U1" t="str">
        <f>+'PIIE BOP data'!S1</f>
        <v>China, Current Account, Total, Balance, USD Billion</v>
      </c>
      <c r="V1" t="str">
        <f>+'PIIE BOP data'!T1</f>
        <v>China, Financial Account, Total, Balance, USD Billion</v>
      </c>
      <c r="W1" s="1" t="s">
        <v>340</v>
      </c>
      <c r="X1" s="1" t="s">
        <v>339</v>
      </c>
    </row>
    <row r="2" spans="1:24" x14ac:dyDescent="0.25">
      <c r="A2" s="4">
        <v>35796</v>
      </c>
      <c r="B2" s="3">
        <f>+'PIIE BOP data'!K2</f>
        <v>80015273863.004898</v>
      </c>
      <c r="C2" s="3">
        <f>-'PIIE BOP data'!L2</f>
        <v>44835134370.670403</v>
      </c>
      <c r="D2" s="3">
        <f>+'PIIE BOP data'!M2</f>
        <v>7375250133.8871098</v>
      </c>
      <c r="E2" s="3">
        <f>-'PIIE BOP data'!N2</f>
        <v>7464061542.60359</v>
      </c>
      <c r="F2" s="3">
        <f>+'PIIE BOP data'!O2</f>
        <v>1852444517.5754099</v>
      </c>
      <c r="G2" s="3">
        <f>-'PIIE BOP data'!P2</f>
        <v>11729592302.369301</v>
      </c>
      <c r="H2" s="3">
        <f>+'PIIE BOP data'!Q2</f>
        <v>1437392886.1961601</v>
      </c>
      <c r="I2" s="3">
        <f>-'PIIE BOP data'!R2</f>
        <v>253972260.46538401</v>
      </c>
      <c r="J2" s="3">
        <f>-'PIIE BOP data'!B2</f>
        <v>1330105467.52456</v>
      </c>
      <c r="K2" s="3">
        <f>+'PIIE BOP data'!C2</f>
        <v>7568691074.2449503</v>
      </c>
      <c r="L2" s="12">
        <f>+N2+P2</f>
        <v>-3053117315.1076479</v>
      </c>
      <c r="M2" s="12">
        <f>+O2+Q2</f>
        <v>3469286766.2400904</v>
      </c>
      <c r="N2" s="3">
        <f>-'PIIE BOP data'!D2</f>
        <v>-2079317300.2026701</v>
      </c>
      <c r="O2" s="3">
        <f>+'PIIE BOP data'!F2</f>
        <v>2338770974.98667</v>
      </c>
      <c r="P2" s="3">
        <f>-'PIIE BOP data'!E2</f>
        <v>-973800014.90497804</v>
      </c>
      <c r="Q2" s="3">
        <f>+'PIIE BOP data'!G2</f>
        <v>1130515791.2534201</v>
      </c>
      <c r="R2" s="3">
        <f>-'PIIE BOP data'!H2</f>
        <v>21331379352.6698</v>
      </c>
      <c r="S2" s="3">
        <f>+'PIIE BOP data'!I2</f>
        <v>-10203959565.3571</v>
      </c>
      <c r="T2" s="3">
        <f>-'PIIE BOP data'!J2</f>
        <v>-9253050612.1921997</v>
      </c>
      <c r="U2" s="6">
        <f>+'PIIE BOP data'!S2</f>
        <v>26397600924.555</v>
      </c>
      <c r="V2" s="6">
        <f>-'PIIE BOP data'!T2</f>
        <v>9624639195.7122192</v>
      </c>
      <c r="W2" s="6">
        <f>+B2-C2+D2-E2+F2-G2+H2-I2-U2</f>
        <v>-1.068115234375E-4</v>
      </c>
      <c r="X2" s="6">
        <f>+J2-K2+L2-M2+R2-S2+T2-V2+'PIIE BOP data'!V2</f>
        <v>0</v>
      </c>
    </row>
    <row r="3" spans="1:24" x14ac:dyDescent="0.25">
      <c r="A3" s="4">
        <v>35886</v>
      </c>
      <c r="B3" s="3">
        <f>+'PIIE BOP data'!K3</f>
        <v>45792649335.920799</v>
      </c>
      <c r="C3" s="3">
        <f>-'PIIE BOP data'!L3</f>
        <v>30845578067.645901</v>
      </c>
      <c r="D3" s="3">
        <f>+'PIIE BOP data'!M3</f>
        <v>7181677066.8958502</v>
      </c>
      <c r="E3" s="3">
        <f>-'PIIE BOP data'!N3</f>
        <v>8182366694.4310102</v>
      </c>
      <c r="F3" s="3">
        <f>+'PIIE BOP data'!O3</f>
        <v>-1340537205.44842</v>
      </c>
      <c r="G3" s="3">
        <f>-'PIIE BOP data'!P3</f>
        <v>3148362209.3087502</v>
      </c>
      <c r="H3" s="3">
        <f>+'PIIE BOP data'!Q3</f>
        <v>896399829.614586</v>
      </c>
      <c r="I3" s="3">
        <f>-'PIIE BOP data'!R3</f>
        <v>-3714638.1335735801</v>
      </c>
      <c r="J3" s="3">
        <f>-'PIIE BOP data'!B3</f>
        <v>2215672475.6764302</v>
      </c>
      <c r="K3" s="3">
        <f>+'PIIE BOP data'!C3</f>
        <v>15381496778.3983</v>
      </c>
      <c r="L3" s="9">
        <f t="shared" ref="L3:L66" si="0">+N3+P3</f>
        <v>3464108391.3915601</v>
      </c>
      <c r="M3" s="9">
        <f t="shared" ref="M3:M66" si="1">+O3+Q3</f>
        <v>-1495468331.7785039</v>
      </c>
      <c r="N3" s="3">
        <f>-'PIIE BOP data'!D3</f>
        <v>1389420715.8657</v>
      </c>
      <c r="O3" s="3">
        <f>+'PIIE BOP data'!F3</f>
        <v>-794691203.82835901</v>
      </c>
      <c r="P3" s="3">
        <f>-'PIIE BOP data'!E3</f>
        <v>2074687675.5258601</v>
      </c>
      <c r="Q3" s="3">
        <f>+'PIIE BOP data'!G3</f>
        <v>-700777127.95014501</v>
      </c>
      <c r="R3" s="3">
        <f>-'PIIE BOP data'!H3</f>
        <v>9690116423.9461899</v>
      </c>
      <c r="S3" s="3">
        <f>+'PIIE BOP data'!I3</f>
        <v>-10663015873.9697</v>
      </c>
      <c r="T3" s="3">
        <f>-'PIIE BOP data'!J3</f>
        <v>-1841493838.0957</v>
      </c>
      <c r="U3" s="6">
        <f>+'PIIE BOP data'!S3</f>
        <v>10357596693.7307</v>
      </c>
      <c r="V3" s="6">
        <f>-'PIIE BOP data'!T3</f>
        <v>9644517487.6490097</v>
      </c>
      <c r="W3" s="6">
        <f t="shared" ref="W3:W66" si="2">+B3-C3+D3-E3+F3-G3+H3-I3-U3</f>
        <v>2.86102294921875E-5</v>
      </c>
      <c r="X3" s="6">
        <f>+J3-K3+L3-M3+R3-S3+T3-V3+'PIIE BOP data'!V3</f>
        <v>0</v>
      </c>
    </row>
    <row r="4" spans="1:24" x14ac:dyDescent="0.25">
      <c r="A4" s="4">
        <v>35977</v>
      </c>
      <c r="B4" s="3">
        <f>+'PIIE BOP data'!K4</f>
        <v>21497553179.057201</v>
      </c>
      <c r="C4" s="3">
        <f>-'PIIE BOP data'!L4</f>
        <v>16903875371.0431</v>
      </c>
      <c r="D4" s="3">
        <f>+'PIIE BOP data'!M4</f>
        <v>5559755298.2057896</v>
      </c>
      <c r="E4" s="3">
        <f>-'PIIE BOP data'!N4</f>
        <v>5921808856.2245598</v>
      </c>
      <c r="F4" s="3">
        <f>+'PIIE BOP data'!O4</f>
        <v>-2601341814.8348799</v>
      </c>
      <c r="G4" s="3">
        <f>-'PIIE BOP data'!P4</f>
        <v>5669552905.61479</v>
      </c>
      <c r="H4" s="3">
        <f>+'PIIE BOP data'!Q4</f>
        <v>859436775.12605703</v>
      </c>
      <c r="I4" s="3">
        <f>-'PIIE BOP data'!R4</f>
        <v>27616542.523076698</v>
      </c>
      <c r="J4" s="3">
        <f>-'PIIE BOP data'!B4</f>
        <v>-774400192.180269</v>
      </c>
      <c r="K4" s="3">
        <f>+'PIIE BOP data'!C4</f>
        <v>19161304145.611099</v>
      </c>
      <c r="L4" s="9">
        <f t="shared" si="0"/>
        <v>3477214314.4937401</v>
      </c>
      <c r="M4" s="9">
        <f t="shared" si="1"/>
        <v>986933729.43921304</v>
      </c>
      <c r="N4" s="3">
        <f>-'PIIE BOP data'!D4</f>
        <v>1521792353.9907401</v>
      </c>
      <c r="O4" s="3">
        <f>+'PIIE BOP data'!F4</f>
        <v>1893523056.4122601</v>
      </c>
      <c r="P4" s="3">
        <f>-'PIIE BOP data'!E4</f>
        <v>1955421960.503</v>
      </c>
      <c r="Q4" s="3">
        <f>+'PIIE BOP data'!G4</f>
        <v>-906589326.97304702</v>
      </c>
      <c r="R4" s="3">
        <f>-'PIIE BOP data'!H4</f>
        <v>-2139997378.3497</v>
      </c>
      <c r="S4" s="3">
        <f>+'PIIE BOP data'!I4</f>
        <v>-876082339.71504903</v>
      </c>
      <c r="T4" s="3">
        <f>-'PIIE BOP data'!J4</f>
        <v>9787521120.1493206</v>
      </c>
      <c r="U4" s="6">
        <f>+'PIIE BOP data'!S4</f>
        <v>-3207450237.8513498</v>
      </c>
      <c r="V4" s="6">
        <f>-'PIIE BOP data'!T4</f>
        <v>-8632222407.6885509</v>
      </c>
      <c r="W4" s="6">
        <f t="shared" si="2"/>
        <v>-8.58306884765625E-6</v>
      </c>
      <c r="X4" s="6">
        <f>+J4-K4+L4-M4+R4-S4+T4-V4+'PIIE BOP data'!V4</f>
        <v>0</v>
      </c>
    </row>
    <row r="5" spans="1:24" x14ac:dyDescent="0.25">
      <c r="A5" s="4">
        <v>36069</v>
      </c>
      <c r="B5" s="3">
        <f>+'PIIE BOP data'!K5</f>
        <v>16392830079.0172</v>
      </c>
      <c r="C5" s="3">
        <f>-'PIIE BOP data'!L5</f>
        <v>25486815758.640598</v>
      </c>
      <c r="D5" s="3">
        <f>+'PIIE BOP data'!M5</f>
        <v>4935405220.0112495</v>
      </c>
      <c r="E5" s="3">
        <f>-'PIIE BOP data'!N5</f>
        <v>5274064034.7408304</v>
      </c>
      <c r="F5" s="3">
        <f>+'PIIE BOP data'!O5</f>
        <v>7673574502.7078896</v>
      </c>
      <c r="G5" s="3">
        <f>-'PIIE BOP data'!P5</f>
        <v>1680338582.70713</v>
      </c>
      <c r="H5" s="3">
        <f>+'PIIE BOP data'!Q5</f>
        <v>1467418509.0632</v>
      </c>
      <c r="I5" s="3">
        <f>-'PIIE BOP data'!R5</f>
        <v>104327835.14511301</v>
      </c>
      <c r="J5" s="3">
        <f>-'PIIE BOP data'!B5</f>
        <v>-137570751.020722</v>
      </c>
      <c r="K5" s="3">
        <f>+'PIIE BOP data'!C5</f>
        <v>1640394001.74564</v>
      </c>
      <c r="L5" s="9">
        <f t="shared" si="0"/>
        <v>-58195390.777660966</v>
      </c>
      <c r="M5" s="9">
        <f t="shared" si="1"/>
        <v>-2850895163.9008021</v>
      </c>
      <c r="N5" s="3">
        <f>-'PIIE BOP data'!D5</f>
        <v>-831895769.653777</v>
      </c>
      <c r="O5" s="3">
        <f>+'PIIE BOP data'!F5</f>
        <v>-2672602827.57057</v>
      </c>
      <c r="P5" s="3">
        <f>-'PIIE BOP data'!E5</f>
        <v>773700378.87611604</v>
      </c>
      <c r="Q5" s="3">
        <f>+'PIIE BOP data'!G5</f>
        <v>-178292336.33023199</v>
      </c>
      <c r="R5" s="3">
        <f>-'PIIE BOP data'!H5</f>
        <v>6159285601.7336798</v>
      </c>
      <c r="S5" s="3">
        <f>+'PIIE BOP data'!I5</f>
        <v>13123800779.041901</v>
      </c>
      <c r="T5" s="3">
        <f>-'PIIE BOP data'!J5</f>
        <v>7733023330.1385803</v>
      </c>
      <c r="U5" s="6">
        <f>+'PIIE BOP data'!S5</f>
        <v>-2076317900.43432</v>
      </c>
      <c r="V5" s="6">
        <f>-'PIIE BOP data'!T5</f>
        <v>2051180724.3273201</v>
      </c>
      <c r="W5" s="6">
        <f t="shared" si="2"/>
        <v>1.888275146484375E-4</v>
      </c>
      <c r="X5" s="6">
        <f>+J5-K5+L5-M5+R5-S5+T5-V5+'PIIE BOP data'!V5</f>
        <v>0</v>
      </c>
    </row>
    <row r="6" spans="1:24" x14ac:dyDescent="0.25">
      <c r="A6" s="4">
        <v>36161</v>
      </c>
      <c r="B6" s="3">
        <f>+'PIIE BOP data'!K6</f>
        <v>76285793354.004898</v>
      </c>
      <c r="C6" s="3">
        <f>-'PIIE BOP data'!L6</f>
        <v>47702400175.670403</v>
      </c>
      <c r="D6" s="3">
        <f>+'PIIE BOP data'!M6</f>
        <v>6986568317.8871098</v>
      </c>
      <c r="E6" s="3">
        <f>-'PIIE BOP data'!N6</f>
        <v>7573684412.60359</v>
      </c>
      <c r="F6" s="3">
        <f>+'PIIE BOP data'!O6</f>
        <v>3159025517.5754099</v>
      </c>
      <c r="G6" s="3">
        <f>-'PIIE BOP data'!P6</f>
        <v>15114755302.369301</v>
      </c>
      <c r="H6" s="3">
        <f>+'PIIE BOP data'!Q6</f>
        <v>1291587886.1961601</v>
      </c>
      <c r="I6" s="3">
        <f>-'PIIE BOP data'!R6</f>
        <v>252392260.46538401</v>
      </c>
      <c r="J6" s="3">
        <f>-'PIIE BOP data'!B6</f>
        <v>2101637467.52456</v>
      </c>
      <c r="K6" s="3">
        <f>+'PIIE BOP data'!C6</f>
        <v>5703722074.2449503</v>
      </c>
      <c r="L6" s="9">
        <f t="shared" si="0"/>
        <v>-176584315.10765004</v>
      </c>
      <c r="M6" s="9">
        <f t="shared" si="1"/>
        <v>3007236766.2400951</v>
      </c>
      <c r="N6" s="3">
        <f>-'PIIE BOP data'!D6</f>
        <v>-2079317300.2026701</v>
      </c>
      <c r="O6" s="3">
        <f>+'PIIE BOP data'!F6</f>
        <v>2269770974.98667</v>
      </c>
      <c r="P6" s="3">
        <f>-'PIIE BOP data'!E6</f>
        <v>1902732985.0950201</v>
      </c>
      <c r="Q6" s="3">
        <f>+'PIIE BOP data'!G6</f>
        <v>737465791.253425</v>
      </c>
      <c r="R6" s="3">
        <f>-'PIIE BOP data'!H6</f>
        <v>11975510352.6698</v>
      </c>
      <c r="S6" s="3">
        <f>+'PIIE BOP data'!I6</f>
        <v>-7550152565.35709</v>
      </c>
      <c r="T6" s="3">
        <f>-'PIIE BOP data'!J6</f>
        <v>-9201000612.1921997</v>
      </c>
      <c r="U6" s="6">
        <f>+'PIIE BOP data'!S6</f>
        <v>17079742924.554899</v>
      </c>
      <c r="V6" s="6">
        <f>-'PIIE BOP data'!T6</f>
        <v>3642097195.7122202</v>
      </c>
      <c r="W6" s="6">
        <f t="shared" si="2"/>
        <v>0</v>
      </c>
      <c r="X6" s="6">
        <f>+J6-K6+L6-M6+R6-S6+T6-V6+'PIIE BOP data'!V6</f>
        <v>0</v>
      </c>
    </row>
    <row r="7" spans="1:24" x14ac:dyDescent="0.25">
      <c r="A7" s="4">
        <v>36251</v>
      </c>
      <c r="B7" s="3">
        <f>+'PIIE BOP data'!K7</f>
        <v>42903736371.920799</v>
      </c>
      <c r="C7" s="3">
        <f>-'PIIE BOP data'!L7</f>
        <v>36876123546.645897</v>
      </c>
      <c r="D7" s="3">
        <f>+'PIIE BOP data'!M7</f>
        <v>7858097659.8958502</v>
      </c>
      <c r="E7" s="3">
        <f>-'PIIE BOP data'!N7</f>
        <v>9548056844.4310093</v>
      </c>
      <c r="F7" s="3">
        <f>+'PIIE BOP data'!O7</f>
        <v>-153809205.448421</v>
      </c>
      <c r="G7" s="3">
        <f>-'PIIE BOP data'!P7</f>
        <v>-936676790.69124806</v>
      </c>
      <c r="H7" s="3">
        <f>+'PIIE BOP data'!Q7</f>
        <v>1375132829.6145899</v>
      </c>
      <c r="I7" s="3">
        <f>-'PIIE BOP data'!R7</f>
        <v>-6310638.1335735796</v>
      </c>
      <c r="J7" s="3">
        <f>-'PIIE BOP data'!B7</f>
        <v>1076594475.67643</v>
      </c>
      <c r="K7" s="3">
        <f>+'PIIE BOP data'!C7</f>
        <v>15280863778.3983</v>
      </c>
      <c r="L7" s="9">
        <f t="shared" si="0"/>
        <v>2699128391.3915601</v>
      </c>
      <c r="M7" s="9">
        <f t="shared" si="1"/>
        <v>-1025357331.7785052</v>
      </c>
      <c r="N7" s="3">
        <f>-'PIIE BOP data'!D7</f>
        <v>1389420715.8657</v>
      </c>
      <c r="O7" s="3">
        <f>+'PIIE BOP data'!F7</f>
        <v>-1071070203.82836</v>
      </c>
      <c r="P7" s="3">
        <f>-'PIIE BOP data'!E7</f>
        <v>1309707675.5258601</v>
      </c>
      <c r="Q7" s="3">
        <f>+'PIIE BOP data'!G7</f>
        <v>45712872.0498548</v>
      </c>
      <c r="R7" s="3">
        <f>-'PIIE BOP data'!H7</f>
        <v>2608166423.9461899</v>
      </c>
      <c r="S7" s="3">
        <f>+'PIIE BOP data'!I7</f>
        <v>-12590689873.9697</v>
      </c>
      <c r="T7" s="3">
        <f>-'PIIE BOP data'!J7</f>
        <v>-1708053838.0957</v>
      </c>
      <c r="U7" s="6">
        <f>+'PIIE BOP data'!S7</f>
        <v>6501964693.73071</v>
      </c>
      <c r="V7" s="6">
        <f>-'PIIE BOP data'!T7</f>
        <v>2350145487.6490102</v>
      </c>
      <c r="W7" s="6">
        <f t="shared" si="2"/>
        <v>2.47955322265625E-5</v>
      </c>
      <c r="X7" s="6">
        <f>+J7-K7+L7-M7+R7-S7+T7-V7+'PIIE BOP data'!V7</f>
        <v>0</v>
      </c>
    </row>
    <row r="8" spans="1:24" x14ac:dyDescent="0.25">
      <c r="A8" s="4">
        <v>36342</v>
      </c>
      <c r="B8" s="3">
        <f>+'PIIE BOP data'!K8</f>
        <v>26513706210.057201</v>
      </c>
      <c r="C8" s="3">
        <f>-'PIIE BOP data'!L8</f>
        <v>23591347109.043098</v>
      </c>
      <c r="D8" s="3">
        <f>+'PIIE BOP data'!M8</f>
        <v>7096987784.2057896</v>
      </c>
      <c r="E8" s="3">
        <f>-'PIIE BOP data'!N8</f>
        <v>5386576635.2245598</v>
      </c>
      <c r="F8" s="3">
        <f>+'PIIE BOP data'!O8</f>
        <v>-1292528814.8348801</v>
      </c>
      <c r="G8" s="3">
        <f>-'PIIE BOP data'!P8</f>
        <v>4414721905.61479</v>
      </c>
      <c r="H8" s="3">
        <f>+'PIIE BOP data'!Q8</f>
        <v>2730697775.12606</v>
      </c>
      <c r="I8" s="3">
        <f>-'PIIE BOP data'!R8</f>
        <v>59872542.523076698</v>
      </c>
      <c r="J8" s="3">
        <f>-'PIIE BOP data'!B8</f>
        <v>-470338192.180269</v>
      </c>
      <c r="K8" s="3">
        <f>+'PIIE BOP data'!C8</f>
        <v>18650783145.611099</v>
      </c>
      <c r="L8" s="9">
        <f t="shared" si="0"/>
        <v>3906600314.4937401</v>
      </c>
      <c r="M8" s="9">
        <f t="shared" si="1"/>
        <v>1425157729.439213</v>
      </c>
      <c r="N8" s="3">
        <f>-'PIIE BOP data'!D8</f>
        <v>1521792353.9907401</v>
      </c>
      <c r="O8" s="3">
        <f>+'PIIE BOP data'!F8</f>
        <v>2052902056.4122601</v>
      </c>
      <c r="P8" s="3">
        <f>-'PIIE BOP data'!E8</f>
        <v>2384807960.5029998</v>
      </c>
      <c r="Q8" s="3">
        <f>+'PIIE BOP data'!G8</f>
        <v>-627744326.97304702</v>
      </c>
      <c r="R8" s="3">
        <f>-'PIIE BOP data'!H8</f>
        <v>11544331621.650299</v>
      </c>
      <c r="S8" s="3">
        <f>+'PIIE BOP data'!I8</f>
        <v>8965755660.2849503</v>
      </c>
      <c r="T8" s="3">
        <f>-'PIIE BOP data'!J8</f>
        <v>12966331120.1493</v>
      </c>
      <c r="U8" s="6">
        <f>+'PIIE BOP data'!S8</f>
        <v>1596344762.1486499</v>
      </c>
      <c r="V8" s="6">
        <f>-'PIIE BOP data'!T8</f>
        <v>-805176407.68854105</v>
      </c>
      <c r="W8" s="6">
        <f t="shared" si="2"/>
        <v>-3.814697265625E-6</v>
      </c>
      <c r="X8" s="6">
        <f>+J8-K8+L8-M8+R8-S8+T8-V8+'PIIE BOP data'!V8</f>
        <v>-1.9073486328125E-6</v>
      </c>
    </row>
    <row r="9" spans="1:24" x14ac:dyDescent="0.25">
      <c r="A9" s="4">
        <v>36434</v>
      </c>
      <c r="B9" s="3">
        <f>+'PIIE BOP data'!K9</f>
        <v>23625997453.0172</v>
      </c>
      <c r="C9" s="3">
        <f>-'PIIE BOP data'!L9</f>
        <v>28235946180.055302</v>
      </c>
      <c r="D9" s="3">
        <f>+'PIIE BOP data'!M9</f>
        <v>7428512484.0112495</v>
      </c>
      <c r="E9" s="3">
        <f>-'PIIE BOP data'!N9</f>
        <v>9144309364.7408295</v>
      </c>
      <c r="F9" s="3">
        <f>+'PIIE BOP data'!O9</f>
        <v>6617338502.7078896</v>
      </c>
      <c r="G9" s="3">
        <f>-'PIIE BOP data'!P9</f>
        <v>4207507582.70713</v>
      </c>
      <c r="H9" s="3">
        <f>+'PIIE BOP data'!Q9</f>
        <v>-30167490.936801799</v>
      </c>
      <c r="I9" s="3">
        <f>-'PIIE BOP data'!R9</f>
        <v>117831835.14511301</v>
      </c>
      <c r="J9" s="3">
        <f>-'PIIE BOP data'!B9</f>
        <v>-933580751.02072203</v>
      </c>
      <c r="K9" s="3">
        <f>+'PIIE BOP data'!C9</f>
        <v>-882918998.25436401</v>
      </c>
      <c r="L9" s="9">
        <f t="shared" si="0"/>
        <v>4105717609.2223425</v>
      </c>
      <c r="M9" s="9">
        <f t="shared" si="1"/>
        <v>-4105750963.9007998</v>
      </c>
      <c r="N9" s="3">
        <f>-'PIIE BOP data'!D9</f>
        <v>-831895769.653777</v>
      </c>
      <c r="O9" s="3">
        <f>+'PIIE BOP data'!F9</f>
        <v>-2639602827.57057</v>
      </c>
      <c r="P9" s="3">
        <f>-'PIIE BOP data'!E9</f>
        <v>4937613378.8761196</v>
      </c>
      <c r="Q9" s="3">
        <f>+'PIIE BOP data'!G9</f>
        <v>-1466148136.33023</v>
      </c>
      <c r="R9" s="3">
        <f>-'PIIE BOP data'!H9</f>
        <v>-1732719898.26632</v>
      </c>
      <c r="S9" s="3">
        <f>+'PIIE BOP data'!I9</f>
        <v>15030854179.041901</v>
      </c>
      <c r="T9" s="3">
        <f>-'PIIE BOP data'!J9</f>
        <v>6448043330.1385803</v>
      </c>
      <c r="U9" s="6">
        <f>+'PIIE BOP data'!S9</f>
        <v>-4063914013.8489799</v>
      </c>
      <c r="V9" s="6">
        <f>-'PIIE BOP data'!T9</f>
        <v>-1886786375.6726699</v>
      </c>
      <c r="W9" s="6">
        <f t="shared" si="2"/>
        <v>1.4352798461914063E-4</v>
      </c>
      <c r="X9" s="6">
        <f>+J9-K9+L9-M9+R9-S9+T9-V9+'PIIE BOP data'!V9</f>
        <v>1.9073486328125E-6</v>
      </c>
    </row>
    <row r="10" spans="1:24" x14ac:dyDescent="0.25">
      <c r="A10" s="4">
        <v>36526</v>
      </c>
      <c r="B10" s="3">
        <f>+'PIIE BOP data'!K10</f>
        <v>88602074905.004898</v>
      </c>
      <c r="C10" s="3">
        <f>-'PIIE BOP data'!L10</f>
        <v>59227193371.670403</v>
      </c>
      <c r="D10" s="3">
        <f>+'PIIE BOP data'!M10</f>
        <v>9147476411.8871098</v>
      </c>
      <c r="E10" s="3">
        <f>-'PIIE BOP data'!N10</f>
        <v>9364184361.6035995</v>
      </c>
      <c r="F10" s="3">
        <f>+'PIIE BOP data'!O10</f>
        <v>3546615070.0754099</v>
      </c>
      <c r="G10" s="3">
        <f>-'PIIE BOP data'!P10</f>
        <v>14762844302.369301</v>
      </c>
      <c r="H10" s="3">
        <f>+'PIIE BOP data'!Q10</f>
        <v>1932369886.1961601</v>
      </c>
      <c r="I10" s="3">
        <f>-'PIIE BOP data'!R10</f>
        <v>295646260.46538401</v>
      </c>
      <c r="J10" s="3">
        <f>-'PIIE BOP data'!B10</f>
        <v>1199213467.52456</v>
      </c>
      <c r="K10" s="3">
        <f>+'PIIE BOP data'!C10</f>
        <v>5265528074.2449503</v>
      </c>
      <c r="L10" s="9">
        <f t="shared" si="0"/>
        <v>-3696239315.1076498</v>
      </c>
      <c r="M10" s="9">
        <f t="shared" si="1"/>
        <v>3330286766.2400899</v>
      </c>
      <c r="N10" s="3">
        <f>-'PIIE BOP data'!D10</f>
        <v>-2079317300.2026701</v>
      </c>
      <c r="O10" s="3">
        <f>+'PIIE BOP data'!F10</f>
        <v>2269770974.98667</v>
      </c>
      <c r="P10" s="3">
        <f>-'PIIE BOP data'!E10</f>
        <v>-1616922014.9049799</v>
      </c>
      <c r="Q10" s="3">
        <f>+'PIIE BOP data'!G10</f>
        <v>1060515791.25342</v>
      </c>
      <c r="R10" s="3">
        <f>-'PIIE BOP data'!H10</f>
        <v>26342222905.1698</v>
      </c>
      <c r="S10" s="3">
        <f>+'PIIE BOP data'!I10</f>
        <v>-1085542565.35709</v>
      </c>
      <c r="T10" s="3">
        <f>-'PIIE BOP data'!J10</f>
        <v>-8469350612.1921997</v>
      </c>
      <c r="U10" s="6">
        <f>+'PIIE BOP data'!S10</f>
        <v>19578667977.055</v>
      </c>
      <c r="V10" s="6">
        <f>-'PIIE BOP data'!T10</f>
        <v>7968914748.2122202</v>
      </c>
      <c r="W10" s="6">
        <f t="shared" si="2"/>
        <v>-1.1444091796875E-4</v>
      </c>
      <c r="X10" s="6">
        <f>+J10-K10+L10-M10+R10-S10+T10-V10+'PIIE BOP data'!V10</f>
        <v>0</v>
      </c>
    </row>
    <row r="11" spans="1:24" x14ac:dyDescent="0.25">
      <c r="A11" s="4">
        <v>36617</v>
      </c>
      <c r="B11" s="3">
        <f>+'PIIE BOP data'!K11</f>
        <v>58416053052.920799</v>
      </c>
      <c r="C11" s="3">
        <f>-'PIIE BOP data'!L11</f>
        <v>48512639960.645897</v>
      </c>
      <c r="D11" s="3">
        <f>+'PIIE BOP data'!M11</f>
        <v>9325297158.7958508</v>
      </c>
      <c r="E11" s="3">
        <f>-'PIIE BOP data'!N11</f>
        <v>10987327014.431</v>
      </c>
      <c r="F11" s="3">
        <f>+'PIIE BOP data'!O11</f>
        <v>521057124.551579</v>
      </c>
      <c r="G11" s="3">
        <f>-'PIIE BOP data'!P11</f>
        <v>1742472309.3087499</v>
      </c>
      <c r="H11" s="3">
        <f>+'PIIE BOP data'!Q11</f>
        <v>1641857829.6145899</v>
      </c>
      <c r="I11" s="3">
        <f>-'PIIE BOP data'!R11</f>
        <v>7789361.8664264204</v>
      </c>
      <c r="J11" s="3">
        <f>-'PIIE BOP data'!B11</f>
        <v>814253475.67642605</v>
      </c>
      <c r="K11" s="3">
        <f>+'PIIE BOP data'!C11</f>
        <v>14088370778.3983</v>
      </c>
      <c r="L11" s="9">
        <f t="shared" si="0"/>
        <v>2449303391.3915601</v>
      </c>
      <c r="M11" s="9">
        <f t="shared" si="1"/>
        <v>1840845668.2214947</v>
      </c>
      <c r="N11" s="3">
        <f>-'PIIE BOP data'!D11</f>
        <v>1389420715.8657</v>
      </c>
      <c r="O11" s="3">
        <f>+'PIIE BOP data'!F11</f>
        <v>1914308796.1716399</v>
      </c>
      <c r="P11" s="3">
        <f>-'PIIE BOP data'!E11</f>
        <v>1059882675.52586</v>
      </c>
      <c r="Q11" s="3">
        <f>+'PIIE BOP data'!G11</f>
        <v>-73463127.9501452</v>
      </c>
      <c r="R11" s="3">
        <f>-'PIIE BOP data'!H11</f>
        <v>16944926753.946199</v>
      </c>
      <c r="S11" s="3">
        <f>+'PIIE BOP data'!I11</f>
        <v>-3435762773.9697199</v>
      </c>
      <c r="T11" s="3">
        <f>-'PIIE BOP data'!J11</f>
        <v>-452603838.095698</v>
      </c>
      <c r="U11" s="6">
        <f>+'PIIE BOP data'!S11</f>
        <v>8654036519.6307297</v>
      </c>
      <c r="V11" s="6">
        <f>-'PIIE BOP data'!T11</f>
        <v>6601552717.6490097</v>
      </c>
      <c r="W11" s="6">
        <f t="shared" si="2"/>
        <v>1.71661376953125E-5</v>
      </c>
      <c r="X11" s="6">
        <f>+J11-K11+L11-M11+R11-S11+T11-V11+'PIIE BOP data'!V11</f>
        <v>0</v>
      </c>
    </row>
    <row r="12" spans="1:24" x14ac:dyDescent="0.25">
      <c r="A12" s="4">
        <v>36708</v>
      </c>
      <c r="B12" s="3">
        <f>+'PIIE BOP data'!K12</f>
        <v>38729224521.057098</v>
      </c>
      <c r="C12" s="3">
        <f>-'PIIE BOP data'!L12</f>
        <v>40350192351.751602</v>
      </c>
      <c r="D12" s="3">
        <f>+'PIIE BOP data'!M12</f>
        <v>10635894477.305799</v>
      </c>
      <c r="E12" s="3">
        <f>-'PIIE BOP data'!N12</f>
        <v>6341860847.2245598</v>
      </c>
      <c r="F12" s="3">
        <f>+'PIIE BOP data'!O12</f>
        <v>-85295469.359882802</v>
      </c>
      <c r="G12" s="3">
        <f>-'PIIE BOP data'!P12</f>
        <v>5991588605.61479</v>
      </c>
      <c r="H12" s="3">
        <f>+'PIIE BOP data'!Q12</f>
        <v>1664384775.12606</v>
      </c>
      <c r="I12" s="3">
        <f>-'PIIE BOP data'!R12</f>
        <v>74613542.523076698</v>
      </c>
      <c r="J12" s="3">
        <f>-'PIIE BOP data'!B12</f>
        <v>-1261633192.18027</v>
      </c>
      <c r="K12" s="3">
        <f>+'PIIE BOP data'!C12</f>
        <v>17516750145.611099</v>
      </c>
      <c r="L12" s="9">
        <f t="shared" si="0"/>
        <v>7943877314.4937401</v>
      </c>
      <c r="M12" s="9">
        <f t="shared" si="1"/>
        <v>1709292729.439213</v>
      </c>
      <c r="N12" s="3">
        <f>-'PIIE BOP data'!D12</f>
        <v>1521792353.9907401</v>
      </c>
      <c r="O12" s="3">
        <f>+'PIIE BOP data'!F12</f>
        <v>2024523056.4122601</v>
      </c>
      <c r="P12" s="3">
        <f>-'PIIE BOP data'!E12</f>
        <v>6422084960.5030003</v>
      </c>
      <c r="Q12" s="3">
        <f>+'PIIE BOP data'!G12</f>
        <v>-315230326.97304702</v>
      </c>
      <c r="R12" s="3">
        <f>-'PIIE BOP data'!H12</f>
        <v>12630121667.125299</v>
      </c>
      <c r="S12" s="3">
        <f>+'PIIE BOP data'!I12</f>
        <v>6099640890.2849503</v>
      </c>
      <c r="T12" s="3">
        <f>-'PIIE BOP data'!J12</f>
        <v>10252431120.1493</v>
      </c>
      <c r="U12" s="6">
        <f>+'PIIE BOP data'!S12</f>
        <v>-1814047042.9848599</v>
      </c>
      <c r="V12" s="6">
        <f>-'PIIE BOP data'!T12</f>
        <v>4528708407.7864504</v>
      </c>
      <c r="W12" s="6">
        <f t="shared" si="2"/>
        <v>-9.3698501586914063E-5</v>
      </c>
      <c r="X12" s="6">
        <f>+J12-K12+L12-M12+R12-S12+T12-V12+'PIIE BOP data'!V12</f>
        <v>-1.9073486328125E-6</v>
      </c>
    </row>
    <row r="13" spans="1:24" x14ac:dyDescent="0.25">
      <c r="A13" s="4">
        <v>36800</v>
      </c>
      <c r="B13" s="3">
        <f>+'PIIE BOP data'!K13</f>
        <v>32314738418.0172</v>
      </c>
      <c r="C13" s="3">
        <f>-'PIIE BOP data'!L13</f>
        <v>40052398418.410202</v>
      </c>
      <c r="D13" s="3">
        <f>+'PIIE BOP data'!M13</f>
        <v>5921330792.0112495</v>
      </c>
      <c r="E13" s="3">
        <f>-'PIIE BOP data'!N13</f>
        <v>9470441832.7408295</v>
      </c>
      <c r="F13" s="3">
        <f>+'PIIE BOP data'!O13</f>
        <v>8568477444.1828899</v>
      </c>
      <c r="G13" s="3">
        <f>-'PIIE BOP data'!P13</f>
        <v>4719490148.7071199</v>
      </c>
      <c r="H13" s="3">
        <f>+'PIIE BOP data'!Q13</f>
        <v>1622222509.0632</v>
      </c>
      <c r="I13" s="3">
        <f>-'PIIE BOP data'!R13</f>
        <v>171480835.14511299</v>
      </c>
      <c r="J13" s="3">
        <f>-'PIIE BOP data'!B13</f>
        <v>163943151.979278</v>
      </c>
      <c r="K13" s="3">
        <f>+'PIIE BOP data'!C13</f>
        <v>1528015001.74564</v>
      </c>
      <c r="L13" s="9">
        <f t="shared" si="0"/>
        <v>4610528609.2223425</v>
      </c>
      <c r="M13" s="9">
        <f t="shared" si="1"/>
        <v>436313036.09920001</v>
      </c>
      <c r="N13" s="3">
        <f>-'PIIE BOP data'!D13</f>
        <v>-831895769.653777</v>
      </c>
      <c r="O13" s="3">
        <f>+'PIIE BOP data'!F13</f>
        <v>703397172.42943203</v>
      </c>
      <c r="P13" s="3">
        <f>-'PIIE BOP data'!E13</f>
        <v>5442424378.8761196</v>
      </c>
      <c r="Q13" s="3">
        <f>+'PIIE BOP data'!G13</f>
        <v>-267084136.33023199</v>
      </c>
      <c r="R13" s="3">
        <f>-'PIIE BOP data'!H13</f>
        <v>-12053780441.9091</v>
      </c>
      <c r="S13" s="3">
        <f>+'PIIE BOP data'!I13</f>
        <v>10750507308.5494</v>
      </c>
      <c r="T13" s="3">
        <f>-'PIIE BOP data'!J13</f>
        <v>9217923330.1385803</v>
      </c>
      <c r="U13" s="6">
        <f>+'PIIE BOP data'!S13</f>
        <v>-5987042071.72894</v>
      </c>
      <c r="V13" s="6">
        <f>-'PIIE BOP data'!T13</f>
        <v>-10508283145.823</v>
      </c>
      <c r="W13" s="6">
        <f t="shared" si="2"/>
        <v>2.155303955078125E-4</v>
      </c>
      <c r="X13" s="6">
        <f>+J13-K13+L13-M13+R13-S13+T13-V13+'PIIE BOP data'!V13</f>
        <v>0</v>
      </c>
    </row>
    <row r="14" spans="1:24" x14ac:dyDescent="0.25">
      <c r="A14" s="4">
        <v>36892</v>
      </c>
      <c r="B14" s="3">
        <f>+'PIIE BOP data'!K14</f>
        <v>95829713014.004898</v>
      </c>
      <c r="C14" s="3">
        <f>-'PIIE BOP data'!L14</f>
        <v>66638593250.039902</v>
      </c>
      <c r="D14" s="3">
        <f>+'PIIE BOP data'!M14</f>
        <v>10229481152.8871</v>
      </c>
      <c r="E14" s="3">
        <f>-'PIIE BOP data'!N14</f>
        <v>10039246352.8536</v>
      </c>
      <c r="F14" s="3">
        <f>+'PIIE BOP data'!O14</f>
        <v>4388540812.3254099</v>
      </c>
      <c r="G14" s="3">
        <f>-'PIIE BOP data'!P14</f>
        <v>13730883418.869301</v>
      </c>
      <c r="H14" s="3">
        <f>+'PIIE BOP data'!Q14</f>
        <v>2194073886.1961598</v>
      </c>
      <c r="I14" s="3">
        <f>-'PIIE BOP data'!R14</f>
        <v>312225260.46538401</v>
      </c>
      <c r="J14" s="3">
        <f>-'PIIE BOP data'!B14</f>
        <v>1355275370.52456</v>
      </c>
      <c r="K14" s="3">
        <f>+'PIIE BOP data'!C14</f>
        <v>6073501074.2449503</v>
      </c>
      <c r="L14" s="9">
        <f t="shared" si="0"/>
        <v>6061122684.8923502</v>
      </c>
      <c r="M14" s="9">
        <f t="shared" si="1"/>
        <v>10223020766.240089</v>
      </c>
      <c r="N14" s="3">
        <f>-'PIIE BOP data'!D14</f>
        <v>-2079317300.2026701</v>
      </c>
      <c r="O14" s="3">
        <f>+'PIIE BOP data'!F14</f>
        <v>9118770974.9866695</v>
      </c>
      <c r="P14" s="3">
        <f>-'PIIE BOP data'!E14</f>
        <v>8140439985.0950203</v>
      </c>
      <c r="Q14" s="3">
        <f>+'PIIE BOP data'!G14</f>
        <v>1104249791.2534201</v>
      </c>
      <c r="R14" s="3">
        <f>-'PIIE BOP data'!H14</f>
        <v>16085086934.5019</v>
      </c>
      <c r="S14" s="3">
        <f>+'PIIE BOP data'!I14</f>
        <v>-1569319565.35709</v>
      </c>
      <c r="T14" s="3">
        <f>-'PIIE BOP data'!J14</f>
        <v>102949387.807796</v>
      </c>
      <c r="U14" s="6">
        <f>+'PIIE BOP data'!S14</f>
        <v>21920860583.185398</v>
      </c>
      <c r="V14" s="6">
        <f>-'PIIE BOP data'!T14</f>
        <v>8980572680.5443192</v>
      </c>
      <c r="W14" s="6">
        <f t="shared" si="2"/>
        <v>0</v>
      </c>
      <c r="X14" s="6">
        <f>+J14-K14+L14-M14+R14-S14+T14-V14+'PIIE BOP data'!V14</f>
        <v>0</v>
      </c>
    </row>
    <row r="15" spans="1:24" x14ac:dyDescent="0.25">
      <c r="A15" s="4">
        <v>36982</v>
      </c>
      <c r="B15" s="3">
        <f>+'PIIE BOP data'!K15</f>
        <v>60636701758.920799</v>
      </c>
      <c r="C15" s="3">
        <f>-'PIIE BOP data'!L15</f>
        <v>54296403548.015404</v>
      </c>
      <c r="D15" s="3">
        <f>+'PIIE BOP data'!M15</f>
        <v>10915441799.8958</v>
      </c>
      <c r="E15" s="3">
        <f>-'PIIE BOP data'!N15</f>
        <v>11720793789.681</v>
      </c>
      <c r="F15" s="3">
        <f>+'PIIE BOP data'!O15</f>
        <v>798723912.301579</v>
      </c>
      <c r="G15" s="3">
        <f>-'PIIE BOP data'!P15</f>
        <v>3223201684.3087502</v>
      </c>
      <c r="H15" s="3">
        <f>+'PIIE BOP data'!Q15</f>
        <v>2030289829.6145899</v>
      </c>
      <c r="I15" s="3">
        <f>-'PIIE BOP data'!R15</f>
        <v>38276361.866426401</v>
      </c>
      <c r="J15" s="3">
        <f>-'PIIE BOP data'!B15</f>
        <v>1906905572.67643</v>
      </c>
      <c r="K15" s="3">
        <f>+'PIIE BOP data'!C15</f>
        <v>16437876778.3983</v>
      </c>
      <c r="L15" s="9">
        <f t="shared" si="0"/>
        <v>4667085391.3915596</v>
      </c>
      <c r="M15" s="9">
        <f t="shared" si="1"/>
        <v>-6710040331.7785091</v>
      </c>
      <c r="N15" s="3">
        <f>-'PIIE BOP data'!D15</f>
        <v>1389420715.8657</v>
      </c>
      <c r="O15" s="3">
        <f>+'PIIE BOP data'!F15</f>
        <v>-7931691203.8283596</v>
      </c>
      <c r="P15" s="3">
        <f>-'PIIE BOP data'!E15</f>
        <v>3277664675.5258598</v>
      </c>
      <c r="Q15" s="3">
        <f>+'PIIE BOP data'!G15</f>
        <v>1221650872.04985</v>
      </c>
      <c r="R15" s="3">
        <f>-'PIIE BOP data'!H15</f>
        <v>-8084419737.1996803</v>
      </c>
      <c r="S15" s="3">
        <f>+'PIIE BOP data'!I15</f>
        <v>-8369893873.9697199</v>
      </c>
      <c r="T15" s="3">
        <f>-'PIIE BOP data'!J15</f>
        <v>3179506161.9043002</v>
      </c>
      <c r="U15" s="6">
        <f>+'PIIE BOP data'!S15</f>
        <v>5102481916.8611698</v>
      </c>
      <c r="V15" s="6">
        <f>-'PIIE BOP data'!T15</f>
        <v>-349738576.49686003</v>
      </c>
      <c r="W15" s="6">
        <f t="shared" si="2"/>
        <v>1.52587890625E-5</v>
      </c>
      <c r="X15" s="6">
        <f>+J15-K15+L15-M15+R15-S15+T15-V15+'PIIE BOP data'!V15</f>
        <v>0</v>
      </c>
    </row>
    <row r="16" spans="1:24" x14ac:dyDescent="0.25">
      <c r="A16" s="4">
        <v>37073</v>
      </c>
      <c r="B16" s="3">
        <f>+'PIIE BOP data'!K16</f>
        <v>40717828015.057198</v>
      </c>
      <c r="C16" s="3">
        <f>-'PIIE BOP data'!L16</f>
        <v>43358031631.135498</v>
      </c>
      <c r="D16" s="3">
        <f>+'PIIE BOP data'!M16</f>
        <v>10235686244.205799</v>
      </c>
      <c r="E16" s="3">
        <f>-'PIIE BOP data'!N16</f>
        <v>6712312488.4745598</v>
      </c>
      <c r="F16" s="3">
        <f>+'PIIE BOP data'!O16</f>
        <v>-542533213.90988302</v>
      </c>
      <c r="G16" s="3">
        <f>-'PIIE BOP data'!P16</f>
        <v>5788674088.61479</v>
      </c>
      <c r="H16" s="3">
        <f>+'PIIE BOP data'!Q16</f>
        <v>2076402775.12606</v>
      </c>
      <c r="I16" s="3">
        <f>-'PIIE BOP data'!R16</f>
        <v>84166542.523076698</v>
      </c>
      <c r="J16" s="3">
        <f>-'PIIE BOP data'!B16</f>
        <v>-436749192.180269</v>
      </c>
      <c r="K16" s="3">
        <f>+'PIIE BOP data'!C16</f>
        <v>19380356145.611099</v>
      </c>
      <c r="L16" s="9">
        <f t="shared" si="0"/>
        <v>6557690314.4937401</v>
      </c>
      <c r="M16" s="9">
        <f t="shared" si="1"/>
        <v>2754111729.4392128</v>
      </c>
      <c r="N16" s="3">
        <f>-'PIIE BOP data'!D16</f>
        <v>1521792353.9907401</v>
      </c>
      <c r="O16" s="3">
        <f>+'PIIE BOP data'!F16</f>
        <v>3356903056.4122601</v>
      </c>
      <c r="P16" s="3">
        <f>-'PIIE BOP data'!E16</f>
        <v>5035897960.5030003</v>
      </c>
      <c r="Q16" s="3">
        <f>+'PIIE BOP data'!G16</f>
        <v>-602791326.97304702</v>
      </c>
      <c r="R16" s="3">
        <f>-'PIIE BOP data'!H16</f>
        <v>2151809167.63907</v>
      </c>
      <c r="S16" s="3">
        <f>+'PIIE BOP data'!I16</f>
        <v>11583922660.285</v>
      </c>
      <c r="T16" s="3">
        <f>-'PIIE BOP data'!J16</f>
        <v>23756984650.1493</v>
      </c>
      <c r="U16" s="6">
        <f>+'PIIE BOP data'!S16</f>
        <v>-3455800930.2687502</v>
      </c>
      <c r="V16" s="6">
        <f>-'PIIE BOP data'!T16</f>
        <v>-1399060331.69978</v>
      </c>
      <c r="W16" s="6">
        <f t="shared" si="2"/>
        <v>0</v>
      </c>
      <c r="X16" s="6">
        <f>+J16-K16+L16-M16+R16-S16+T16-V16+'PIIE BOP data'!V16</f>
        <v>0</v>
      </c>
    </row>
    <row r="17" spans="1:24" x14ac:dyDescent="0.25">
      <c r="A17" s="4">
        <v>37165</v>
      </c>
      <c r="B17" s="3">
        <f>+'PIIE BOP data'!K17</f>
        <v>35700293216.166901</v>
      </c>
      <c r="C17" s="3">
        <f>-'PIIE BOP data'!L17</f>
        <v>40408513038.2099</v>
      </c>
      <c r="D17" s="3">
        <f>+'PIIE BOP data'!M17</f>
        <v>7794865314.7556496</v>
      </c>
      <c r="E17" s="3">
        <f>-'PIIE BOP data'!N17</f>
        <v>10799896119.3556</v>
      </c>
      <c r="F17" s="3">
        <f>+'PIIE BOP data'!O17</f>
        <v>4744848759.8354902</v>
      </c>
      <c r="G17" s="3">
        <f>-'PIIE BOP data'!P17</f>
        <v>5820079475.5551205</v>
      </c>
      <c r="H17" s="3">
        <f>+'PIIE BOP data'!Q17</f>
        <v>2823944445.9126</v>
      </c>
      <c r="I17" s="3">
        <f>-'PIIE BOP data'!R17</f>
        <v>197729691.75581199</v>
      </c>
      <c r="J17" s="3">
        <f>-'PIIE BOP data'!B17</f>
        <v>4059966325.6517801</v>
      </c>
      <c r="K17" s="3">
        <f>+'PIIE BOP data'!C17</f>
        <v>2349557142.2606401</v>
      </c>
      <c r="L17" s="9">
        <f t="shared" si="0"/>
        <v>3368379901.7926431</v>
      </c>
      <c r="M17" s="9">
        <f t="shared" si="1"/>
        <v>-5018743363.9007998</v>
      </c>
      <c r="N17" s="3">
        <f>-'PIIE BOP data'!D17</f>
        <v>-863481769.653777</v>
      </c>
      <c r="O17" s="3">
        <f>+'PIIE BOP data'!F17</f>
        <v>-3694982827.57057</v>
      </c>
      <c r="P17" s="3">
        <f>-'PIIE BOP data'!E17</f>
        <v>4231861671.4464202</v>
      </c>
      <c r="Q17" s="3">
        <f>+'PIIE BOP data'!G17</f>
        <v>-1323760536.33023</v>
      </c>
      <c r="R17" s="3">
        <f>-'PIIE BOP data'!H17</f>
        <v>-30965234803.440102</v>
      </c>
      <c r="S17" s="3">
        <f>+'PIIE BOP data'!I17</f>
        <v>-5578464820.9581404</v>
      </c>
      <c r="T17" s="3">
        <f>-'PIIE BOP data'!J17</f>
        <v>20285689522.8675</v>
      </c>
      <c r="U17" s="6">
        <f>+'PIIE BOP data'!S17</f>
        <v>-6162266588.2060204</v>
      </c>
      <c r="V17" s="6">
        <f>-'PIIE BOP data'!T17</f>
        <v>5264389540.6103201</v>
      </c>
      <c r="W17" s="6">
        <f t="shared" si="2"/>
        <v>2.288818359375E-4</v>
      </c>
      <c r="X17" s="6">
        <f>+J17-K17+L17-M17+R17-S17+T17-V17+'PIIE BOP data'!V17</f>
        <v>0</v>
      </c>
    </row>
    <row r="18" spans="1:24" x14ac:dyDescent="0.25">
      <c r="A18" s="4">
        <v>37257</v>
      </c>
      <c r="B18" s="3">
        <f>+'PIIE BOP data'!K18</f>
        <v>100403427890.119</v>
      </c>
      <c r="C18" s="3">
        <f>-'PIIE BOP data'!L18</f>
        <v>68586482776.187599</v>
      </c>
      <c r="D18" s="3">
        <f>+'PIIE BOP data'!M18</f>
        <v>11161550133.163</v>
      </c>
      <c r="E18" s="3">
        <f>-'PIIE BOP data'!N18</f>
        <v>11400158442.773899</v>
      </c>
      <c r="F18" s="3">
        <f>+'PIIE BOP data'!O18</f>
        <v>3630346398.96029</v>
      </c>
      <c r="G18" s="3">
        <f>-'PIIE BOP data'!P18</f>
        <v>13461051710.876699</v>
      </c>
      <c r="H18" s="3">
        <f>+'PIIE BOP data'!Q18</f>
        <v>3134274225.7667599</v>
      </c>
      <c r="I18" s="3">
        <f>-'PIIE BOP data'!R18</f>
        <v>337704251.91078401</v>
      </c>
      <c r="J18" s="3">
        <f>-'PIIE BOP data'!B18</f>
        <v>1374252263.3304601</v>
      </c>
      <c r="K18" s="3">
        <f>+'PIIE BOP data'!C18</f>
        <v>8065036108.11695</v>
      </c>
      <c r="L18" s="9">
        <f t="shared" si="0"/>
        <v>-935889626.94405007</v>
      </c>
      <c r="M18" s="9">
        <f t="shared" si="1"/>
        <v>3475731766.2400904</v>
      </c>
      <c r="N18" s="3">
        <f>-'PIIE BOP data'!D18</f>
        <v>-2079317300.2026701</v>
      </c>
      <c r="O18" s="3">
        <f>+'PIIE BOP data'!F18</f>
        <v>2341770974.98667</v>
      </c>
      <c r="P18" s="3">
        <f>-'PIIE BOP data'!E18</f>
        <v>1143427673.25862</v>
      </c>
      <c r="Q18" s="3">
        <f>+'PIIE BOP data'!G18</f>
        <v>1133960791.2534201</v>
      </c>
      <c r="R18" s="3">
        <f>-'PIIE BOP data'!H18</f>
        <v>3931958611.10041</v>
      </c>
      <c r="S18" s="3">
        <f>+'PIIE BOP data'!I18</f>
        <v>-8831156665.35709</v>
      </c>
      <c r="T18" s="3">
        <f>-'PIIE BOP data'!J18</f>
        <v>4758139665.0789003</v>
      </c>
      <c r="U18" s="6">
        <f>+'PIIE BOP data'!S18</f>
        <v>24544201466.260502</v>
      </c>
      <c r="V18" s="6">
        <f>-'PIIE BOP data'!T18</f>
        <v>6522190281.5113602</v>
      </c>
      <c r="W18" s="6">
        <f t="shared" si="2"/>
        <v>-4.2724609375E-4</v>
      </c>
      <c r="X18" s="6">
        <f>+J18-K18+L18-M18+R18-S18+T18-V18+'PIIE BOP data'!V18</f>
        <v>-1.9073486328125E-6</v>
      </c>
    </row>
    <row r="19" spans="1:24" x14ac:dyDescent="0.25">
      <c r="A19" s="4">
        <v>37347</v>
      </c>
      <c r="B19" s="3">
        <f>+'PIIE BOP data'!K19</f>
        <v>72637698720.307495</v>
      </c>
      <c r="C19" s="3">
        <f>-'PIIE BOP data'!L19</f>
        <v>61789249834.365303</v>
      </c>
      <c r="D19" s="3">
        <f>+'PIIE BOP data'!M19</f>
        <v>12669513294.676001</v>
      </c>
      <c r="E19" s="3">
        <f>-'PIIE BOP data'!N19</f>
        <v>14092423732.1036</v>
      </c>
      <c r="F19" s="3">
        <f>+'PIIE BOP data'!O19</f>
        <v>965275939.61877894</v>
      </c>
      <c r="G19" s="3">
        <f>-'PIIE BOP data'!P19</f>
        <v>2788849856.5195498</v>
      </c>
      <c r="H19" s="3">
        <f>+'PIIE BOP data'!Q19</f>
        <v>3431915813.7097902</v>
      </c>
      <c r="I19" s="3">
        <f>-'PIIE BOP data'!R19</f>
        <v>97806487.944626406</v>
      </c>
      <c r="J19" s="3">
        <f>-'PIIE BOP data'!B19</f>
        <v>1071885817.21083</v>
      </c>
      <c r="K19" s="3">
        <f>+'PIIE BOP data'!C19</f>
        <v>18025709600.531502</v>
      </c>
      <c r="L19" s="9">
        <f t="shared" si="0"/>
        <v>6363367347.0334597</v>
      </c>
      <c r="M19" s="9">
        <f t="shared" si="1"/>
        <v>-2262246331.7785053</v>
      </c>
      <c r="N19" s="3">
        <f>-'PIIE BOP data'!D19</f>
        <v>1389420715.8657</v>
      </c>
      <c r="O19" s="3">
        <f>+'PIIE BOP data'!F19</f>
        <v>-1315691203.8283601</v>
      </c>
      <c r="P19" s="3">
        <f>-'PIIE BOP data'!E19</f>
        <v>4973946631.1677599</v>
      </c>
      <c r="Q19" s="3">
        <f>+'PIIE BOP data'!G19</f>
        <v>-946555127.95014501</v>
      </c>
      <c r="R19" s="3">
        <f>-'PIIE BOP data'!H19</f>
        <v>2342301116.9494901</v>
      </c>
      <c r="S19" s="3">
        <f>+'PIIE BOP data'!I19</f>
        <v>-16955535953.632401</v>
      </c>
      <c r="T19" s="3">
        <f>-'PIIE BOP data'!J19</f>
        <v>14099786161.904301</v>
      </c>
      <c r="U19" s="6">
        <f>+'PIIE BOP data'!S19</f>
        <v>10936073857.379</v>
      </c>
      <c r="V19" s="6">
        <f>-'PIIE BOP data'!T19</f>
        <v>24408539735.358101</v>
      </c>
      <c r="W19" s="6">
        <f t="shared" si="2"/>
        <v>0</v>
      </c>
      <c r="X19" s="6">
        <f>+J19-K19+L19-M19+R19-S19+T19-V19+'PIIE BOP data'!V19</f>
        <v>0</v>
      </c>
    </row>
    <row r="20" spans="1:24" x14ac:dyDescent="0.25">
      <c r="A20" s="4">
        <v>37438</v>
      </c>
      <c r="B20" s="3">
        <f>+'PIIE BOP data'!K20</f>
        <v>57557814799.152199</v>
      </c>
      <c r="C20" s="3">
        <f>-'PIIE BOP data'!L20</f>
        <v>59823043232.293404</v>
      </c>
      <c r="D20" s="3">
        <f>+'PIIE BOP data'!M20</f>
        <v>12427551974.3776</v>
      </c>
      <c r="E20" s="3">
        <f>-'PIIE BOP data'!N20</f>
        <v>8912870750.7259598</v>
      </c>
      <c r="F20" s="3">
        <f>+'PIIE BOP data'!O20</f>
        <v>-582904261.695503</v>
      </c>
      <c r="G20" s="3">
        <f>-'PIIE BOP data'!P20</f>
        <v>5833238515.7110796</v>
      </c>
      <c r="H20" s="3">
        <f>+'PIIE BOP data'!Q20</f>
        <v>3568449681.1482601</v>
      </c>
      <c r="I20" s="3">
        <f>-'PIIE BOP data'!R20</f>
        <v>165287806.41367701</v>
      </c>
      <c r="J20" s="3">
        <f>-'PIIE BOP data'!B20</f>
        <v>-429746382.83986902</v>
      </c>
      <c r="K20" s="3">
        <f>+'PIIE BOP data'!C20</f>
        <v>22576211234.615398</v>
      </c>
      <c r="L20" s="9">
        <f t="shared" si="0"/>
        <v>7774627283.0155401</v>
      </c>
      <c r="M20" s="9">
        <f t="shared" si="1"/>
        <v>1362499129.439213</v>
      </c>
      <c r="N20" s="3">
        <f>-'PIIE BOP data'!D20</f>
        <v>1521792353.9907401</v>
      </c>
      <c r="O20" s="3">
        <f>+'PIIE BOP data'!F20</f>
        <v>1855523056.4122601</v>
      </c>
      <c r="P20" s="3">
        <f>-'PIIE BOP data'!E20</f>
        <v>6252834929.0248003</v>
      </c>
      <c r="Q20" s="3">
        <f>+'PIIE BOP data'!G20</f>
        <v>-493023926.97304702</v>
      </c>
      <c r="R20" s="3">
        <f>-'PIIE BOP data'!H20</f>
        <v>-4863688129.8340797</v>
      </c>
      <c r="S20" s="3">
        <f>+'PIIE BOP data'!I20</f>
        <v>7859926494.2576504</v>
      </c>
      <c r="T20" s="3">
        <f>-'PIIE BOP data'!J20</f>
        <v>24934671120.1493</v>
      </c>
      <c r="U20" s="6">
        <f>+'PIIE BOP data'!S20</f>
        <v>-1763528112.1615701</v>
      </c>
      <c r="V20" s="6">
        <f>-'PIIE BOP data'!T20</f>
        <v>-4093177704.2877402</v>
      </c>
      <c r="W20" s="6">
        <f t="shared" si="2"/>
        <v>5.4836273193359375E-6</v>
      </c>
      <c r="X20" s="6">
        <f>+J20-K20+L20-M20+R20-S20+T20-V20+'PIIE BOP data'!V20</f>
        <v>0</v>
      </c>
    </row>
    <row r="21" spans="1:24" x14ac:dyDescent="0.25">
      <c r="A21" s="4">
        <v>37530</v>
      </c>
      <c r="B21" s="3">
        <f>+'PIIE BOP data'!K21</f>
        <v>56176372001.035797</v>
      </c>
      <c r="C21" s="3">
        <f>-'PIIE BOP data'!L21</f>
        <v>58890550854.280998</v>
      </c>
      <c r="D21" s="3">
        <f>+'PIIE BOP data'!M21</f>
        <v>9968382110.6166496</v>
      </c>
      <c r="E21" s="3">
        <f>-'PIIE BOP data'!N21</f>
        <v>12124860036.698099</v>
      </c>
      <c r="F21" s="3">
        <f>+'PIIE BOP data'!O21</f>
        <v>4331551355.9208097</v>
      </c>
      <c r="G21" s="3">
        <f>-'PIIE BOP data'!P21</f>
        <v>1206277470.1835301</v>
      </c>
      <c r="H21" s="3">
        <f>+'PIIE BOP data'!Q21</f>
        <v>3660733579.5001001</v>
      </c>
      <c r="I21" s="3">
        <f>-'PIIE BOP data'!R21</f>
        <v>210129683.85521299</v>
      </c>
      <c r="J21" s="3">
        <f>-'PIIE BOP data'!B21</f>
        <v>502015752.67695802</v>
      </c>
      <c r="K21" s="3">
        <f>+'PIIE BOP data'!C21</f>
        <v>641019685.895136</v>
      </c>
      <c r="L21" s="9">
        <f t="shared" si="0"/>
        <v>-1107595051.2797611</v>
      </c>
      <c r="M21" s="9">
        <f t="shared" si="1"/>
        <v>-823959663.90079904</v>
      </c>
      <c r="N21" s="3">
        <f>-'PIIE BOP data'!D21</f>
        <v>-831895769.653777</v>
      </c>
      <c r="O21" s="3">
        <f>+'PIIE BOP data'!F21</f>
        <v>-632602827.57056701</v>
      </c>
      <c r="P21" s="3">
        <f>-'PIIE BOP data'!E21</f>
        <v>-275699281.62598401</v>
      </c>
      <c r="Q21" s="3">
        <f>+'PIIE BOP data'!G21</f>
        <v>-191356836.33023199</v>
      </c>
      <c r="R21" s="3">
        <f>-'PIIE BOP data'!H21</f>
        <v>1666168212.2904699</v>
      </c>
      <c r="S21" s="3">
        <f>+'PIIE BOP data'!I21</f>
        <v>16896890348.5289</v>
      </c>
      <c r="T21" s="3">
        <f>-'PIIE BOP data'!J21</f>
        <v>31714463330.138599</v>
      </c>
      <c r="U21" s="6">
        <f>+'PIIE BOP data'!S21</f>
        <v>1705221002.05548</v>
      </c>
      <c r="V21" s="6">
        <f>-'PIIE BOP data'!T21</f>
        <v>16329039424.443199</v>
      </c>
      <c r="W21" s="6">
        <f t="shared" si="2"/>
        <v>3.62396240234375E-5</v>
      </c>
      <c r="X21" s="6">
        <f>+J21-K21+L21-M21+R21-S21+T21-V21+'PIIE BOP data'!V21</f>
        <v>-1.9073486328125E-6</v>
      </c>
    </row>
    <row r="22" spans="1:24" x14ac:dyDescent="0.25">
      <c r="A22" s="4">
        <v>37622</v>
      </c>
      <c r="B22" s="3">
        <f>+'PIIE BOP data'!K22</f>
        <v>120659528812.67</v>
      </c>
      <c r="C22" s="3">
        <f>-'PIIE BOP data'!L22</f>
        <v>95989556294.9496</v>
      </c>
      <c r="D22" s="3">
        <f>+'PIIE BOP data'!M22</f>
        <v>13463029949.595699</v>
      </c>
      <c r="E22" s="3">
        <f>-'PIIE BOP data'!N22</f>
        <v>14383723863.937099</v>
      </c>
      <c r="F22" s="3">
        <f>+'PIIE BOP data'!O22</f>
        <v>5554757129.3472099</v>
      </c>
      <c r="G22" s="3">
        <f>-'PIIE BOP data'!P22</f>
        <v>14735852236.738199</v>
      </c>
      <c r="H22" s="3">
        <f>+'PIIE BOP data'!Q22</f>
        <v>4354495199.4667597</v>
      </c>
      <c r="I22" s="3">
        <f>-'PIIE BOP data'!R22</f>
        <v>387884102.74268401</v>
      </c>
      <c r="J22" s="3">
        <f>-'PIIE BOP data'!B22</f>
        <v>1895808595.5225999</v>
      </c>
      <c r="K22" s="3">
        <f>+'PIIE BOP data'!C22</f>
        <v>10611130205.3857</v>
      </c>
      <c r="L22" s="9">
        <f t="shared" si="0"/>
        <v>1085053755.30685</v>
      </c>
      <c r="M22" s="9">
        <f t="shared" si="1"/>
        <v>3724753966.2400951</v>
      </c>
      <c r="N22" s="3">
        <f>-'PIIE BOP data'!D22</f>
        <v>-2079317300.2026701</v>
      </c>
      <c r="O22" s="3">
        <f>+'PIIE BOP data'!F22</f>
        <v>2759770974.98667</v>
      </c>
      <c r="P22" s="3">
        <f>-'PIIE BOP data'!E22</f>
        <v>3164371055.5095201</v>
      </c>
      <c r="Q22" s="3">
        <f>+'PIIE BOP data'!G22</f>
        <v>964982991.253425</v>
      </c>
      <c r="R22" s="3">
        <f>-'PIIE BOP data'!H22</f>
        <v>-755262741.16537297</v>
      </c>
      <c r="S22" s="3">
        <f>+'PIIE BOP data'!I22</f>
        <v>-3541581380.3137999</v>
      </c>
      <c r="T22" s="3">
        <f>-'PIIE BOP data'!J22</f>
        <v>25392399387.8078</v>
      </c>
      <c r="U22" s="6">
        <f>+'PIIE BOP data'!S22</f>
        <v>18534794592.712601</v>
      </c>
      <c r="V22" s="6">
        <f>-'PIIE BOP data'!T22</f>
        <v>16927036784.105499</v>
      </c>
      <c r="W22" s="6">
        <f t="shared" si="2"/>
        <v>-5.1116943359375E-4</v>
      </c>
      <c r="X22" s="6">
        <f>+J22-K22+L22-M22+R22-S22+T22-V22+'PIIE BOP data'!V22</f>
        <v>0</v>
      </c>
    </row>
    <row r="23" spans="1:24" x14ac:dyDescent="0.25">
      <c r="A23" s="4">
        <v>37712</v>
      </c>
      <c r="B23" s="3">
        <f>+'PIIE BOP data'!K23</f>
        <v>97139012681.994095</v>
      </c>
      <c r="C23" s="3">
        <f>-'PIIE BOP data'!L23</f>
        <v>87058606391.417496</v>
      </c>
      <c r="D23" s="3">
        <f>+'PIIE BOP data'!M23</f>
        <v>11932130218.8377</v>
      </c>
      <c r="E23" s="3">
        <f>-'PIIE BOP data'!N23</f>
        <v>14104008854.681601</v>
      </c>
      <c r="F23" s="3">
        <f>+'PIIE BOP data'!O23</f>
        <v>2057511651.9958799</v>
      </c>
      <c r="G23" s="3">
        <f>-'PIIE BOP data'!P23</f>
        <v>-315941510.424748</v>
      </c>
      <c r="H23" s="3">
        <f>+'PIIE BOP data'!Q23</f>
        <v>4141190495.4140902</v>
      </c>
      <c r="I23" s="3">
        <f>-'PIIE BOP data'!R23</f>
        <v>196697898.057726</v>
      </c>
      <c r="J23" s="3">
        <f>-'PIIE BOP data'!B23</f>
        <v>1122433646.6752999</v>
      </c>
      <c r="K23" s="3">
        <f>+'PIIE BOP data'!C23</f>
        <v>20138273604.4496</v>
      </c>
      <c r="L23" s="9">
        <f t="shared" si="0"/>
        <v>2876927927.07196</v>
      </c>
      <c r="M23" s="9">
        <f t="shared" si="1"/>
        <v>-1267287231.7785051</v>
      </c>
      <c r="N23" s="3">
        <f>-'PIIE BOP data'!D23</f>
        <v>1389420715.8657</v>
      </c>
      <c r="O23" s="3">
        <f>+'PIIE BOP data'!F23</f>
        <v>-1085691203.8283601</v>
      </c>
      <c r="P23" s="3">
        <f>-'PIIE BOP data'!E23</f>
        <v>1487507211.20626</v>
      </c>
      <c r="Q23" s="3">
        <f>+'PIIE BOP data'!G23</f>
        <v>-181596027.95014501</v>
      </c>
      <c r="R23" s="3">
        <f>-'PIIE BOP data'!H23</f>
        <v>-7463956778.9957895</v>
      </c>
      <c r="S23" s="3">
        <f>+'PIIE BOP data'!I23</f>
        <v>-11505074291.676201</v>
      </c>
      <c r="T23" s="3">
        <f>-'PIIE BOP data'!J23</f>
        <v>14460420161.904301</v>
      </c>
      <c r="U23" s="6">
        <f>+'PIIE BOP data'!S23</f>
        <v>14226473414.5096</v>
      </c>
      <c r="V23" s="6">
        <f>-'PIIE BOP data'!T23</f>
        <v>2969039483.0415001</v>
      </c>
      <c r="W23" s="6">
        <f t="shared" si="2"/>
        <v>9.1552734375E-5</v>
      </c>
      <c r="X23" s="6">
        <f>+J23-K23+L23-M23+R23-S23+T23-V23+'PIIE BOP data'!V23</f>
        <v>0</v>
      </c>
    </row>
    <row r="24" spans="1:24" x14ac:dyDescent="0.25">
      <c r="A24" s="4">
        <v>37803</v>
      </c>
      <c r="B24" s="3">
        <f>+'PIIE BOP data'!K24</f>
        <v>84655314998.993103</v>
      </c>
      <c r="C24" s="3">
        <f>-'PIIE BOP data'!L24</f>
        <v>86443050228.323593</v>
      </c>
      <c r="D24" s="3">
        <f>+'PIIE BOP data'!M24</f>
        <v>13577608032.992399</v>
      </c>
      <c r="E24" s="3">
        <f>-'PIIE BOP data'!N24</f>
        <v>10844032186.8379</v>
      </c>
      <c r="F24" s="3">
        <f>+'PIIE BOP data'!O24</f>
        <v>741638712.38671696</v>
      </c>
      <c r="G24" s="3">
        <f>-'PIIE BOP data'!P24</f>
        <v>6016004744.2798901</v>
      </c>
      <c r="H24" s="3">
        <f>+'PIIE BOP data'!Q24</f>
        <v>4630575268.47686</v>
      </c>
      <c r="I24" s="3">
        <f>-'PIIE BOP data'!R24</f>
        <v>212362671.60727701</v>
      </c>
      <c r="J24" s="3">
        <f>-'PIIE BOP data'!B24</f>
        <v>-1174832641.41764</v>
      </c>
      <c r="K24" s="3">
        <f>+'PIIE BOP data'!C24</f>
        <v>16980815153.6728</v>
      </c>
      <c r="L24" s="9">
        <f t="shared" si="0"/>
        <v>1906223272.0802071</v>
      </c>
      <c r="M24" s="9">
        <f t="shared" si="1"/>
        <v>1599237329.439213</v>
      </c>
      <c r="N24" s="3">
        <f>-'PIIE BOP data'!D24</f>
        <v>1521792353.9907401</v>
      </c>
      <c r="O24" s="3">
        <f>+'PIIE BOP data'!F24</f>
        <v>2272523056.4122601</v>
      </c>
      <c r="P24" s="3">
        <f>-'PIIE BOP data'!E24</f>
        <v>384430918.08946699</v>
      </c>
      <c r="Q24" s="3">
        <f>+'PIIE BOP data'!G24</f>
        <v>-673285726.97304702</v>
      </c>
      <c r="R24" s="3">
        <f>-'PIIE BOP data'!H24</f>
        <v>-6151544596.1107197</v>
      </c>
      <c r="S24" s="3">
        <f>+'PIIE BOP data'!I24</f>
        <v>7877365784.5833597</v>
      </c>
      <c r="T24" s="3">
        <f>-'PIIE BOP data'!J24</f>
        <v>43152821120.1493</v>
      </c>
      <c r="U24" s="6">
        <f>+'PIIE BOP data'!S24</f>
        <v>89687181.800648704</v>
      </c>
      <c r="V24" s="6">
        <f>-'PIIE BOP data'!T24</f>
        <v>11564844150.5394</v>
      </c>
      <c r="W24" s="6">
        <f t="shared" si="2"/>
        <v>-2.2993981838226318E-4</v>
      </c>
      <c r="X24" s="6">
        <f>+J24-K24+L24-M24+R24-S24+T24-V24+'PIIE BOP data'!V24</f>
        <v>0</v>
      </c>
    </row>
    <row r="25" spans="1:24" x14ac:dyDescent="0.25">
      <c r="A25" s="4">
        <v>37895</v>
      </c>
      <c r="B25" s="3">
        <f>+'PIIE BOP data'!K25</f>
        <v>94172276890.897202</v>
      </c>
      <c r="C25" s="3">
        <f>-'PIIE BOP data'!L25</f>
        <v>87334015405.877396</v>
      </c>
      <c r="D25" s="3">
        <f>+'PIIE BOP data'!M25</f>
        <v>12359352195.632999</v>
      </c>
      <c r="E25" s="3">
        <f>-'PIIE BOP data'!N25</f>
        <v>15980131489.2946</v>
      </c>
      <c r="F25" s="3">
        <f>+'PIIE BOP data'!O25</f>
        <v>7740785254.3260899</v>
      </c>
      <c r="G25" s="3">
        <f>-'PIIE BOP data'!P25</f>
        <v>5877265776.4793901</v>
      </c>
      <c r="H25" s="3">
        <f>+'PIIE BOP data'!Q25</f>
        <v>5356215843.8072004</v>
      </c>
      <c r="I25" s="3">
        <f>-'PIIE BOP data'!R25</f>
        <v>236589840.700313</v>
      </c>
      <c r="J25" s="3">
        <f>-'PIIE BOP data'!B25</f>
        <v>-1831416242.14675</v>
      </c>
      <c r="K25" s="3">
        <f>+'PIIE BOP data'!C25</f>
        <v>1726628138.9484301</v>
      </c>
      <c r="L25" s="9">
        <f t="shared" si="0"/>
        <v>-8861684874.4576569</v>
      </c>
      <c r="M25" s="9">
        <f t="shared" si="1"/>
        <v>4386931836.0991983</v>
      </c>
      <c r="N25" s="3">
        <f>-'PIIE BOP data'!D25</f>
        <v>-831895769.653777</v>
      </c>
      <c r="O25" s="3">
        <f>+'PIIE BOP data'!F25</f>
        <v>3782397172.42943</v>
      </c>
      <c r="P25" s="3">
        <f>-'PIIE BOP data'!E25</f>
        <v>-8029789104.8038797</v>
      </c>
      <c r="Q25" s="3">
        <f>+'PIIE BOP data'!G25</f>
        <v>604534663.66976798</v>
      </c>
      <c r="R25" s="3">
        <f>-'PIIE BOP data'!H25</f>
        <v>32375164862.227001</v>
      </c>
      <c r="S25" s="3">
        <f>+'PIIE BOP data'!I25</f>
        <v>19212804689.530201</v>
      </c>
      <c r="T25" s="3">
        <f>-'PIIE BOP data'!J25</f>
        <v>23142665330.138599</v>
      </c>
      <c r="U25" s="6">
        <f>+'PIIE BOP data'!S25</f>
        <v>10200627672.3116</v>
      </c>
      <c r="V25" s="6">
        <f>-'PIIE BOP data'!T25</f>
        <v>19766301962.323399</v>
      </c>
      <c r="W25" s="6">
        <f t="shared" si="2"/>
        <v>1.926422119140625E-4</v>
      </c>
      <c r="X25" s="6">
        <f>+J25-K25+L25-M25+R25-S25+T25-V25+'PIIE BOP data'!V25</f>
        <v>0</v>
      </c>
    </row>
    <row r="26" spans="1:24" x14ac:dyDescent="0.25">
      <c r="A26" s="4">
        <v>37987</v>
      </c>
      <c r="B26" s="3">
        <f>+'PIIE BOP data'!K26</f>
        <v>149173955583.888</v>
      </c>
      <c r="C26" s="3">
        <f>-'PIIE BOP data'!L26</f>
        <v>128454101658.918</v>
      </c>
      <c r="D26" s="3">
        <f>+'PIIE BOP data'!M26</f>
        <v>16191369261.832899</v>
      </c>
      <c r="E26" s="3">
        <f>-'PIIE BOP data'!N26</f>
        <v>17040490306.038601</v>
      </c>
      <c r="F26" s="3">
        <f>+'PIIE BOP data'!O26</f>
        <v>6594376729.6705103</v>
      </c>
      <c r="G26" s="3">
        <f>-'PIIE BOP data'!P26</f>
        <v>12481514548.552999</v>
      </c>
      <c r="H26" s="3">
        <f>+'PIIE BOP data'!Q26</f>
        <v>5717965360.2847605</v>
      </c>
      <c r="I26" s="3">
        <f>-'PIIE BOP data'!R26</f>
        <v>428383701.21378398</v>
      </c>
      <c r="J26" s="3">
        <f>-'PIIE BOP data'!B26</f>
        <v>1558444884.1835001</v>
      </c>
      <c r="K26" s="3">
        <f>+'PIIE BOP data'!C26</f>
        <v>11606843977.074499</v>
      </c>
      <c r="L26" s="9">
        <f t="shared" si="0"/>
        <v>-18551305696.740669</v>
      </c>
      <c r="M26" s="9">
        <f t="shared" si="1"/>
        <v>4934133866.2400904</v>
      </c>
      <c r="N26" s="3">
        <f>-'PIIE BOP data'!D26</f>
        <v>-2079317300.2026701</v>
      </c>
      <c r="O26" s="3">
        <f>+'PIIE BOP data'!F26</f>
        <v>3802770974.98667</v>
      </c>
      <c r="P26" s="3">
        <f>-'PIIE BOP data'!E26</f>
        <v>-16471988396.538</v>
      </c>
      <c r="Q26" s="3">
        <f>+'PIIE BOP data'!G26</f>
        <v>1131362891.2534201</v>
      </c>
      <c r="R26" s="3">
        <f>-'PIIE BOP data'!H26</f>
        <v>12146952727.438101</v>
      </c>
      <c r="S26" s="3">
        <f>+'PIIE BOP data'!I26</f>
        <v>760062442.09296095</v>
      </c>
      <c r="T26" s="3">
        <f>-'PIIE BOP data'!J26</f>
        <v>27001063387.8078</v>
      </c>
      <c r="U26" s="6">
        <f>+'PIIE BOP data'!S26</f>
        <v>19273176720.952301</v>
      </c>
      <c r="V26" s="6">
        <f>-'PIIE BOP data'!T26</f>
        <v>4957455595.2269402</v>
      </c>
      <c r="W26" s="6">
        <f t="shared" si="2"/>
        <v>4.8828125E-4</v>
      </c>
      <c r="X26" s="6">
        <f>+J26-K26+L26-M26+R26-S26+T26-V26+'PIIE BOP data'!V26</f>
        <v>7.62939453125E-6</v>
      </c>
    </row>
    <row r="27" spans="1:24" x14ac:dyDescent="0.25">
      <c r="A27" s="4">
        <v>38078</v>
      </c>
      <c r="B27" s="3">
        <f>+'PIIE BOP data'!K27</f>
        <v>131059960470.892</v>
      </c>
      <c r="C27" s="3">
        <f>-'PIIE BOP data'!L27</f>
        <v>123506547806.51601</v>
      </c>
      <c r="D27" s="3">
        <f>+'PIIE BOP data'!M27</f>
        <v>17836941995.501099</v>
      </c>
      <c r="E27" s="3">
        <f>-'PIIE BOP data'!N27</f>
        <v>18913489081.344002</v>
      </c>
      <c r="F27" s="3">
        <f>+'PIIE BOP data'!O27</f>
        <v>3147696992.78198</v>
      </c>
      <c r="G27" s="3">
        <f>-'PIIE BOP data'!P27</f>
        <v>2804670629.0964499</v>
      </c>
      <c r="H27" s="3">
        <f>+'PIIE BOP data'!Q27</f>
        <v>5238888184.5534897</v>
      </c>
      <c r="I27" s="3">
        <f>-'PIIE BOP data'!R27</f>
        <v>248314268.80032599</v>
      </c>
      <c r="J27" s="3">
        <f>-'PIIE BOP data'!B27</f>
        <v>1568241342.0078199</v>
      </c>
      <c r="K27" s="3">
        <f>+'PIIE BOP data'!C27</f>
        <v>22875314137.846901</v>
      </c>
      <c r="L27" s="9">
        <f t="shared" si="0"/>
        <v>-3428137578.5078106</v>
      </c>
      <c r="M27" s="9">
        <f t="shared" si="1"/>
        <v>3623179768.2214947</v>
      </c>
      <c r="N27" s="3">
        <f>-'PIIE BOP data'!D27</f>
        <v>1389420715.8657</v>
      </c>
      <c r="O27" s="3">
        <f>+'PIIE BOP data'!F27</f>
        <v>3872308796.1716399</v>
      </c>
      <c r="P27" s="3">
        <f>-'PIIE BOP data'!E27</f>
        <v>-4817558294.3735104</v>
      </c>
      <c r="Q27" s="3">
        <f>+'PIIE BOP data'!G27</f>
        <v>-249129027.95014501</v>
      </c>
      <c r="R27" s="3">
        <f>-'PIIE BOP data'!H27</f>
        <v>26406640985.9636</v>
      </c>
      <c r="S27" s="3">
        <f>+'PIIE BOP data'!I27</f>
        <v>17809744218.5802</v>
      </c>
      <c r="T27" s="3">
        <f>-'PIIE BOP data'!J27</f>
        <v>30224392161.904301</v>
      </c>
      <c r="U27" s="6">
        <f>+'PIIE BOP data'!S27</f>
        <v>11810465857.971399</v>
      </c>
      <c r="V27" s="6">
        <f>-'PIIE BOP data'!T27</f>
        <v>9802025394.0998802</v>
      </c>
      <c r="W27" s="6">
        <f t="shared" si="2"/>
        <v>3.85284423828125E-4</v>
      </c>
      <c r="X27" s="6">
        <f>+J27-K27+L27-M27+R27-S27+T27-V27+'PIIE BOP data'!V27</f>
        <v>-3.814697265625E-6</v>
      </c>
    </row>
    <row r="28" spans="1:24" x14ac:dyDescent="0.25">
      <c r="A28" s="4">
        <v>38169</v>
      </c>
      <c r="B28" s="3">
        <f>+'PIIE BOP data'!K28</f>
        <v>121297576375.43201</v>
      </c>
      <c r="C28" s="3">
        <f>-'PIIE BOP data'!L28</f>
        <v>115272406454.334</v>
      </c>
      <c r="D28" s="3">
        <f>+'PIIE BOP data'!M28</f>
        <v>18547605815.064201</v>
      </c>
      <c r="E28" s="3">
        <f>-'PIIE BOP data'!N28</f>
        <v>17286866038.815399</v>
      </c>
      <c r="F28" s="3">
        <f>+'PIIE BOP data'!O28</f>
        <v>2488989476.2603202</v>
      </c>
      <c r="G28" s="3">
        <f>-'PIIE BOP data'!P28</f>
        <v>6286468473.0616999</v>
      </c>
      <c r="H28" s="3">
        <f>+'PIIE BOP data'!Q28</f>
        <v>5704549622.20366</v>
      </c>
      <c r="I28" s="3">
        <f>-'PIIE BOP data'!R28</f>
        <v>386955954.79067701</v>
      </c>
      <c r="J28" s="3">
        <f>-'PIIE BOP data'!B28</f>
        <v>-30668670.065244701</v>
      </c>
      <c r="K28" s="3">
        <f>+'PIIE BOP data'!C28</f>
        <v>21657969010.885502</v>
      </c>
      <c r="L28" s="9">
        <f t="shared" si="0"/>
        <v>12585256702.262341</v>
      </c>
      <c r="M28" s="9">
        <f t="shared" si="1"/>
        <v>3154727029.4392033</v>
      </c>
      <c r="N28" s="3">
        <f>-'PIIE BOP data'!D28</f>
        <v>1521792353.9907401</v>
      </c>
      <c r="O28" s="3">
        <f>+'PIIE BOP data'!F28</f>
        <v>2608523056.41225</v>
      </c>
      <c r="P28" s="3">
        <f>-'PIIE BOP data'!E28</f>
        <v>11063464348.271601</v>
      </c>
      <c r="Q28" s="3">
        <f>+'PIIE BOP data'!G28</f>
        <v>546203973.02695298</v>
      </c>
      <c r="R28" s="3">
        <f>-'PIIE BOP data'!H28</f>
        <v>-10018559751.4095</v>
      </c>
      <c r="S28" s="3">
        <f>+'PIIE BOP data'!I28</f>
        <v>732196360.28496099</v>
      </c>
      <c r="T28" s="3">
        <f>-'PIIE BOP data'!J28</f>
        <v>49326521120.1493</v>
      </c>
      <c r="U28" s="6">
        <f>+'PIIE BOP data'!S28</f>
        <v>8806024367.9590492</v>
      </c>
      <c r="V28" s="6">
        <f>-'PIIE BOP data'!T28</f>
        <v>26607252263.860901</v>
      </c>
      <c r="W28" s="6">
        <f t="shared" si="2"/>
        <v>-6.351470947265625E-4</v>
      </c>
      <c r="X28" s="6">
        <f>+J28-K28+L28-M28+R28-S28+T28-V28+'PIIE BOP data'!V28</f>
        <v>0</v>
      </c>
    </row>
    <row r="29" spans="1:24" x14ac:dyDescent="0.25">
      <c r="A29" s="4">
        <v>38261</v>
      </c>
      <c r="B29" s="3">
        <f>+'PIIE BOP data'!K29</f>
        <v>133318531497.875</v>
      </c>
      <c r="C29" s="3">
        <f>-'PIIE BOP data'!L29</f>
        <v>116226725314.91499</v>
      </c>
      <c r="D29" s="3">
        <f>+'PIIE BOP data'!M29</f>
        <v>19930993124.231602</v>
      </c>
      <c r="E29" s="3">
        <f>-'PIIE BOP data'!N29</f>
        <v>19481924923.885899</v>
      </c>
      <c r="F29" s="3">
        <f>+'PIIE BOP data'!O29</f>
        <v>8326398762.02069</v>
      </c>
      <c r="G29" s="3">
        <f>-'PIIE BOP data'!P29</f>
        <v>4116418774.6240301</v>
      </c>
      <c r="H29" s="3">
        <f>+'PIIE BOP data'!Q29</f>
        <v>7664931709.6901999</v>
      </c>
      <c r="I29" s="3">
        <f>-'PIIE BOP data'!R29</f>
        <v>364492338.71441299</v>
      </c>
      <c r="J29" s="3">
        <f>-'PIIE BOP data'!B29</f>
        <v>-1132645022.76542</v>
      </c>
      <c r="K29" s="3">
        <f>+'PIIE BOP data'!C29</f>
        <v>5967915875.0615301</v>
      </c>
      <c r="L29" s="9">
        <f t="shared" si="0"/>
        <v>2854020480.9391327</v>
      </c>
      <c r="M29" s="9">
        <f t="shared" si="1"/>
        <v>1491394836.099201</v>
      </c>
      <c r="N29" s="3">
        <f>-'PIIE BOP data'!D29</f>
        <v>-831895769.653777</v>
      </c>
      <c r="O29" s="3">
        <f>+'PIIE BOP data'!F29</f>
        <v>639597172.42943299</v>
      </c>
      <c r="P29" s="3">
        <f>-'PIIE BOP data'!E29</f>
        <v>3685916250.5929098</v>
      </c>
      <c r="Q29" s="3">
        <f>+'PIIE BOP data'!G29</f>
        <v>851797663.66976798</v>
      </c>
      <c r="R29" s="3">
        <f>-'PIIE BOP data'!H29</f>
        <v>-22397145129.916302</v>
      </c>
      <c r="S29" s="3">
        <f>+'PIIE BOP data'!I29</f>
        <v>15169140079.041901</v>
      </c>
      <c r="T29" s="3">
        <f>-'PIIE BOP data'!J29</f>
        <v>83508023330.138596</v>
      </c>
      <c r="U29" s="6">
        <f>+'PIIE BOP data'!S29</f>
        <v>29051293741.679001</v>
      </c>
      <c r="V29" s="6">
        <f>-'PIIE BOP data'!T29</f>
        <v>40471740419.333397</v>
      </c>
      <c r="W29" s="6">
        <f t="shared" si="2"/>
        <v>-8.4686279296875E-4</v>
      </c>
      <c r="X29" s="6">
        <f>+J29-K29+L29-M29+R29-S29+T29-V29+'PIIE BOP data'!V29</f>
        <v>0</v>
      </c>
    </row>
    <row r="30" spans="1:24" x14ac:dyDescent="0.25">
      <c r="A30" s="4">
        <v>38353</v>
      </c>
      <c r="B30" s="3">
        <f>+'PIIE BOP data'!K30</f>
        <v>184224220863.24399</v>
      </c>
      <c r="C30" s="3">
        <f>-'PIIE BOP data'!L30</f>
        <v>139767297446.327</v>
      </c>
      <c r="D30" s="3">
        <f>+'PIIE BOP data'!M30</f>
        <v>20154046978.2962</v>
      </c>
      <c r="E30" s="3">
        <f>-'PIIE BOP data'!N30</f>
        <v>19677227511.663799</v>
      </c>
      <c r="F30" s="3">
        <f>+'PIIE BOP data'!O30</f>
        <v>9287241525.0411091</v>
      </c>
      <c r="G30" s="3">
        <f>-'PIIE BOP data'!P30</f>
        <v>19623548953.277901</v>
      </c>
      <c r="H30" s="3">
        <f>+'PIIE BOP data'!Q30</f>
        <v>5949654053.9729605</v>
      </c>
      <c r="I30" s="3">
        <f>-'PIIE BOP data'!R30</f>
        <v>784458830.13575995</v>
      </c>
      <c r="J30" s="3">
        <f>-'PIIE BOP data'!B30</f>
        <v>3229818607.3629899</v>
      </c>
      <c r="K30" s="3">
        <f>+'PIIE BOP data'!C30</f>
        <v>17500767845.7966</v>
      </c>
      <c r="L30" s="9">
        <f t="shared" si="0"/>
        <v>-323527697.42825007</v>
      </c>
      <c r="M30" s="9">
        <f t="shared" si="1"/>
        <v>4087526766.2400899</v>
      </c>
      <c r="N30" s="3">
        <f>-'PIIE BOP data'!D30</f>
        <v>-2079317300.2026701</v>
      </c>
      <c r="O30" s="3">
        <f>+'PIIE BOP data'!F30</f>
        <v>3054570974.98667</v>
      </c>
      <c r="P30" s="3">
        <f>-'PIIE BOP data'!E30</f>
        <v>1755789602.77442</v>
      </c>
      <c r="Q30" s="3">
        <f>+'PIIE BOP data'!G30</f>
        <v>1032955791.25342</v>
      </c>
      <c r="R30" s="3">
        <f>-'PIIE BOP data'!H30</f>
        <v>13011364708.7444</v>
      </c>
      <c r="S30" s="3">
        <f>+'PIIE BOP data'!I30</f>
        <v>3988562540.59131</v>
      </c>
      <c r="T30" s="3">
        <f>-'PIIE BOP data'!J30</f>
        <v>48489300387.8078</v>
      </c>
      <c r="U30" s="6">
        <f>+'PIIE BOP data'!S30</f>
        <v>39762630679.148804</v>
      </c>
      <c r="V30" s="6">
        <f>-'PIIE BOP data'!T30</f>
        <v>38933439431.804604</v>
      </c>
      <c r="W30" s="6">
        <f t="shared" si="2"/>
        <v>9.9945068359375E-4</v>
      </c>
      <c r="X30" s="6">
        <f>+J30-K30+L30-M30+R30-S30+T30-V30+'PIIE BOP data'!V30</f>
        <v>0</v>
      </c>
    </row>
    <row r="31" spans="1:24" x14ac:dyDescent="0.25">
      <c r="A31" s="4">
        <v>38443</v>
      </c>
      <c r="B31" s="3">
        <f>+'PIIE BOP data'!K31</f>
        <v>171994853319.55301</v>
      </c>
      <c r="C31" s="3">
        <f>-'PIIE BOP data'!L31</f>
        <v>142115862746.30701</v>
      </c>
      <c r="D31" s="3">
        <f>+'PIIE BOP data'!M31</f>
        <v>21964617940.541401</v>
      </c>
      <c r="E31" s="3">
        <f>-'PIIE BOP data'!N31</f>
        <v>21956174297.2486</v>
      </c>
      <c r="F31" s="3">
        <f>+'PIIE BOP data'!O31</f>
        <v>6541645808.12638</v>
      </c>
      <c r="G31" s="3">
        <f>-'PIIE BOP data'!P31</f>
        <v>7858016164.3894501</v>
      </c>
      <c r="H31" s="3">
        <f>+'PIIE BOP data'!Q31</f>
        <v>7697087417.3562899</v>
      </c>
      <c r="I31" s="3">
        <f>-'PIIE BOP data'!R31</f>
        <v>847654139.448403</v>
      </c>
      <c r="J31" s="3">
        <f>-'PIIE BOP data'!B31</f>
        <v>2964560912.38585</v>
      </c>
      <c r="K31" s="3">
        <f>+'PIIE BOP data'!C31</f>
        <v>31928356579.098999</v>
      </c>
      <c r="L31" s="9">
        <f t="shared" si="0"/>
        <v>7781500775.8063698</v>
      </c>
      <c r="M31" s="9">
        <f t="shared" si="1"/>
        <v>5416179668.2214956</v>
      </c>
      <c r="N31" s="3">
        <f>-'PIIE BOP data'!D31</f>
        <v>1389420715.8657</v>
      </c>
      <c r="O31" s="3">
        <f>+'PIIE BOP data'!F31</f>
        <v>5368508796.1716404</v>
      </c>
      <c r="P31" s="3">
        <f>-'PIIE BOP data'!E31</f>
        <v>6392080059.94067</v>
      </c>
      <c r="Q31" s="3">
        <f>+'PIIE BOP data'!G31</f>
        <v>47670872.0498548</v>
      </c>
      <c r="R31" s="3">
        <f>-'PIIE BOP data'!H31</f>
        <v>10642322151.0116</v>
      </c>
      <c r="S31" s="3">
        <f>+'PIIE BOP data'!I31</f>
        <v>5676707070.7175798</v>
      </c>
      <c r="T31" s="3">
        <f>-'PIIE BOP data'!J31</f>
        <v>74510599161.904297</v>
      </c>
      <c r="U31" s="6">
        <f>+'PIIE BOP data'!S31</f>
        <v>35420497138.182899</v>
      </c>
      <c r="V31" s="6">
        <f>-'PIIE BOP data'!T31</f>
        <v>52216866290.4506</v>
      </c>
      <c r="W31" s="6">
        <f t="shared" si="2"/>
        <v>7.171630859375E-4</v>
      </c>
      <c r="X31" s="6">
        <f>+J31-K31+L31-M31+R31-S31+T31-V31+'PIIE BOP data'!V31</f>
        <v>0</v>
      </c>
    </row>
    <row r="32" spans="1:24" x14ac:dyDescent="0.25">
      <c r="A32" s="4">
        <v>38534</v>
      </c>
      <c r="B32" s="3">
        <f>+'PIIE BOP data'!K32</f>
        <v>163249534715.39099</v>
      </c>
      <c r="C32" s="3">
        <f>-'PIIE BOP data'!L32</f>
        <v>138146606099.827</v>
      </c>
      <c r="D32" s="3">
        <f>+'PIIE BOP data'!M32</f>
        <v>21914398375.275799</v>
      </c>
      <c r="E32" s="3">
        <f>-'PIIE BOP data'!N32</f>
        <v>20604252899.9133</v>
      </c>
      <c r="F32" s="3">
        <f>+'PIIE BOP data'!O32</f>
        <v>5738466310.5498199</v>
      </c>
      <c r="G32" s="3">
        <f>-'PIIE BOP data'!P32</f>
        <v>13309235778.499201</v>
      </c>
      <c r="H32" s="3">
        <f>+'PIIE BOP data'!Q32</f>
        <v>7013856196.0476599</v>
      </c>
      <c r="I32" s="3">
        <f>-'PIIE BOP data'!R32</f>
        <v>822572216.45045304</v>
      </c>
      <c r="J32" s="3">
        <f>-'PIIE BOP data'!B32</f>
        <v>-95619876.634528697</v>
      </c>
      <c r="K32" s="3">
        <f>+'PIIE BOP data'!C32</f>
        <v>33769748204.160099</v>
      </c>
      <c r="L32" s="9">
        <f t="shared" si="0"/>
        <v>-517847248.23565984</v>
      </c>
      <c r="M32" s="9">
        <f t="shared" si="1"/>
        <v>5733552729.4392128</v>
      </c>
      <c r="N32" s="3">
        <f>-'PIIE BOP data'!D32</f>
        <v>1521792353.9907401</v>
      </c>
      <c r="O32" s="3">
        <f>+'PIIE BOP data'!F32</f>
        <v>5383523056.4122601</v>
      </c>
      <c r="P32" s="3">
        <f>-'PIIE BOP data'!E32</f>
        <v>-2039639602.2263999</v>
      </c>
      <c r="Q32" s="3">
        <f>+'PIIE BOP data'!G32</f>
        <v>350029673.02695298</v>
      </c>
      <c r="R32" s="3">
        <f>-'PIIE BOP data'!H32</f>
        <v>2957138908.7409701</v>
      </c>
      <c r="S32" s="3">
        <f>+'PIIE BOP data'!I32</f>
        <v>12005996579.711599</v>
      </c>
      <c r="T32" s="3">
        <f>-'PIIE BOP data'!J32</f>
        <v>66192905120.1493</v>
      </c>
      <c r="U32" s="6">
        <f>+'PIIE BOP data'!S32</f>
        <v>25033588602.5746</v>
      </c>
      <c r="V32" s="6">
        <f>-'PIIE BOP data'!T32</f>
        <v>17316874654.242901</v>
      </c>
      <c r="W32" s="6">
        <f t="shared" si="2"/>
        <v>-2.74658203125E-4</v>
      </c>
      <c r="X32" s="6">
        <f>+J32-K32+L32-M32+R32-S32+T32-V32+'PIIE BOP data'!V32</f>
        <v>7.62939453125E-6</v>
      </c>
    </row>
    <row r="33" spans="1:24" x14ac:dyDescent="0.25">
      <c r="A33" s="4">
        <v>38626</v>
      </c>
      <c r="B33" s="3">
        <f>+'PIIE BOP data'!K33</f>
        <v>169560515322.55801</v>
      </c>
      <c r="C33" s="3">
        <f>-'PIIE BOP data'!L33</f>
        <v>144711760161.15701</v>
      </c>
      <c r="D33" s="3">
        <f>+'PIIE BOP data'!M33</f>
        <v>20276817882.125999</v>
      </c>
      <c r="E33" s="3">
        <f>-'PIIE BOP data'!N33</f>
        <v>21733026717.3307</v>
      </c>
      <c r="F33" s="3">
        <f>+'PIIE BOP data'!O33</f>
        <v>17705479913.3871</v>
      </c>
      <c r="G33" s="3">
        <f>-'PIIE BOP data'!P33</f>
        <v>14595835763.561899</v>
      </c>
      <c r="H33" s="3">
        <f>+'PIIE BOP data'!Q33</f>
        <v>7074257847.8924999</v>
      </c>
      <c r="I33" s="3">
        <f>-'PIIE BOP data'!R33</f>
        <v>1414670977.4215901</v>
      </c>
      <c r="J33" s="3">
        <f>-'PIIE BOP data'!B33</f>
        <v>7630806659.7494001</v>
      </c>
      <c r="K33" s="3">
        <f>+'PIIE BOP data'!C33</f>
        <v>20909821238.029499</v>
      </c>
      <c r="L33" s="9">
        <f t="shared" si="0"/>
        <v>19216763456.235523</v>
      </c>
      <c r="M33" s="9">
        <f t="shared" si="1"/>
        <v>6209792950.214838</v>
      </c>
      <c r="N33" s="3">
        <f>-'PIIE BOP data'!D33</f>
        <v>-831895769.653777</v>
      </c>
      <c r="O33" s="3">
        <f>+'PIIE BOP data'!F33</f>
        <v>6762397172.42943</v>
      </c>
      <c r="P33" s="3">
        <f>-'PIIE BOP data'!E33</f>
        <v>20048659225.889301</v>
      </c>
      <c r="Q33" s="3">
        <f>+'PIIE BOP data'!G33</f>
        <v>-552604222.21459198</v>
      </c>
      <c r="R33" s="3">
        <f>-'PIIE BOP data'!H33</f>
        <v>18048801542.349201</v>
      </c>
      <c r="S33" s="3">
        <f>+'PIIE BOP data'!I33</f>
        <v>28566326047.762699</v>
      </c>
      <c r="T33" s="3">
        <f>-'PIIE BOP data'!J33</f>
        <v>61456092330.138603</v>
      </c>
      <c r="U33" s="6">
        <f>+'PIIE BOP data'!S33</f>
        <v>32161777346.492901</v>
      </c>
      <c r="V33" s="6">
        <f>-'PIIE BOP data'!T33</f>
        <v>50934461303.605797</v>
      </c>
      <c r="W33" s="6">
        <f t="shared" si="2"/>
        <v>-4.8065185546875E-4</v>
      </c>
      <c r="X33" s="6">
        <f>+J33-K33+L33-M33+R33-S33+T33-V33+'PIIE BOP data'!V33</f>
        <v>0</v>
      </c>
    </row>
    <row r="34" spans="1:24" x14ac:dyDescent="0.25">
      <c r="A34" s="4">
        <v>38718</v>
      </c>
      <c r="B34" s="3">
        <f>+'PIIE BOP data'!K34</f>
        <v>224012240263.582</v>
      </c>
      <c r="C34" s="3">
        <f>-'PIIE BOP data'!L34</f>
        <v>170906214106.29501</v>
      </c>
      <c r="D34" s="3">
        <f>+'PIIE BOP data'!M34</f>
        <v>21702801153.768799</v>
      </c>
      <c r="E34" s="3">
        <f>-'PIIE BOP data'!N34</f>
        <v>23112019484.3507</v>
      </c>
      <c r="F34" s="3">
        <f>+'PIIE BOP data'!O34</f>
        <v>12748734857.605499</v>
      </c>
      <c r="G34" s="3">
        <f>-'PIIE BOP data'!P34</f>
        <v>20861946635.6619</v>
      </c>
      <c r="H34" s="3">
        <f>+'PIIE BOP data'!Q34</f>
        <v>7346729935.2989597</v>
      </c>
      <c r="I34" s="3">
        <f>-'PIIE BOP data'!R34</f>
        <v>1046604782.56093</v>
      </c>
      <c r="J34" s="3">
        <f>-'PIIE BOP data'!B34</f>
        <v>5121224428.20471</v>
      </c>
      <c r="K34" s="3">
        <f>+'PIIE BOP data'!C34</f>
        <v>24194963604.116699</v>
      </c>
      <c r="L34" s="9">
        <f t="shared" si="0"/>
        <v>13949636886.512131</v>
      </c>
      <c r="M34" s="9">
        <f t="shared" si="1"/>
        <v>5314386766.2400904</v>
      </c>
      <c r="N34" s="3">
        <f>-'PIIE BOP data'!D34</f>
        <v>-2079317300.2026701</v>
      </c>
      <c r="O34" s="3">
        <f>+'PIIE BOP data'!F34</f>
        <v>4183870974.98667</v>
      </c>
      <c r="P34" s="3">
        <f>-'PIIE BOP data'!E34</f>
        <v>16028954186.7148</v>
      </c>
      <c r="Q34" s="3">
        <f>+'PIIE BOP data'!G34</f>
        <v>1130515791.2534201</v>
      </c>
      <c r="R34" s="3">
        <f>-'PIIE BOP data'!H34</f>
        <v>-551661496.48057199</v>
      </c>
      <c r="S34" s="3">
        <f>+'PIIE BOP data'!I34</f>
        <v>2128096594.1761799</v>
      </c>
      <c r="T34" s="3">
        <f>-'PIIE BOP data'!J34</f>
        <v>57850688387.8078</v>
      </c>
      <c r="U34" s="6">
        <f>+'PIIE BOP data'!S34</f>
        <v>49883721201.386299</v>
      </c>
      <c r="V34" s="6">
        <f>-'PIIE BOP data'!T34</f>
        <v>44835781819.456703</v>
      </c>
      <c r="W34" s="6">
        <f t="shared" si="2"/>
        <v>4.119873046875E-4</v>
      </c>
      <c r="X34" s="6">
        <f>+J34-K34+L34-M34+R34-S34+T34-V34+'PIIE BOP data'!V34</f>
        <v>0</v>
      </c>
    </row>
    <row r="35" spans="1:24" x14ac:dyDescent="0.25">
      <c r="A35" s="4">
        <v>38808</v>
      </c>
      <c r="B35" s="3">
        <f>+'PIIE BOP data'!K35</f>
        <v>216328606777.42899</v>
      </c>
      <c r="C35" s="3">
        <f>-'PIIE BOP data'!L35</f>
        <v>169367693103.27399</v>
      </c>
      <c r="D35" s="3">
        <f>+'PIIE BOP data'!M35</f>
        <v>26178352229.765598</v>
      </c>
      <c r="E35" s="3">
        <f>-'PIIE BOP data'!N35</f>
        <v>25845045475.201801</v>
      </c>
      <c r="F35" s="3">
        <f>+'PIIE BOP data'!O35</f>
        <v>10908768549.472799</v>
      </c>
      <c r="G35" s="3">
        <f>-'PIIE BOP data'!P35</f>
        <v>11961490170.0098</v>
      </c>
      <c r="H35" s="3">
        <f>+'PIIE BOP data'!Q35</f>
        <v>7987111808.6171904</v>
      </c>
      <c r="I35" s="3">
        <f>-'PIIE BOP data'!R35</f>
        <v>826274395.94077599</v>
      </c>
      <c r="J35" s="3">
        <f>-'PIIE BOP data'!B35</f>
        <v>3287043726.32903</v>
      </c>
      <c r="K35" s="3">
        <f>+'PIIE BOP data'!C35</f>
        <v>26370255243.2267</v>
      </c>
      <c r="L35" s="9">
        <f t="shared" si="0"/>
        <v>29683764559.0154</v>
      </c>
      <c r="M35" s="9">
        <f t="shared" si="1"/>
        <v>12024245668.221455</v>
      </c>
      <c r="N35" s="3">
        <f>-'PIIE BOP data'!D35</f>
        <v>1389420715.8657</v>
      </c>
      <c r="O35" s="3">
        <f>+'PIIE BOP data'!F35</f>
        <v>12287308796.1716</v>
      </c>
      <c r="P35" s="3">
        <f>-'PIIE BOP data'!E35</f>
        <v>28294343843.1497</v>
      </c>
      <c r="Q35" s="3">
        <f>+'PIIE BOP data'!G35</f>
        <v>-263063127.95014501</v>
      </c>
      <c r="R35" s="3">
        <f>-'PIIE BOP data'!H35</f>
        <v>-13017416994.620501</v>
      </c>
      <c r="S35" s="3">
        <f>+'PIIE BOP data'!I35</f>
        <v>-5796608677.6788902</v>
      </c>
      <c r="T35" s="3">
        <f>-'PIIE BOP data'!J35</f>
        <v>72866673161.904297</v>
      </c>
      <c r="U35" s="6">
        <f>+'PIIE BOP data'!S35</f>
        <v>53402336220.858002</v>
      </c>
      <c r="V35" s="6">
        <f>-'PIIE BOP data'!T35</f>
        <v>59561298826.239403</v>
      </c>
      <c r="W35" s="6">
        <f t="shared" si="2"/>
        <v>2.0599365234375E-4</v>
      </c>
      <c r="X35" s="6">
        <f>+J35-K35+L35-M35+R35-S35+T35-V35+'PIIE BOP data'!V35</f>
        <v>0</v>
      </c>
    </row>
    <row r="36" spans="1:24" x14ac:dyDescent="0.25">
      <c r="A36" s="4">
        <v>38899</v>
      </c>
      <c r="B36" s="3">
        <f>+'PIIE BOP data'!K36</f>
        <v>220147720635.52701</v>
      </c>
      <c r="C36" s="3">
        <f>-'PIIE BOP data'!L36</f>
        <v>173232035168.922</v>
      </c>
      <c r="D36" s="3">
        <f>+'PIIE BOP data'!M36</f>
        <v>26390948841.856602</v>
      </c>
      <c r="E36" s="3">
        <f>-'PIIE BOP data'!N36</f>
        <v>24921072287.021801</v>
      </c>
      <c r="F36" s="3">
        <f>+'PIIE BOP data'!O36</f>
        <v>10492771323.506201</v>
      </c>
      <c r="G36" s="3">
        <f>-'PIIE BOP data'!P36</f>
        <v>13225664216.9923</v>
      </c>
      <c r="H36" s="3">
        <f>+'PIIE BOP data'!Q36</f>
        <v>7229193396.7432604</v>
      </c>
      <c r="I36" s="3">
        <f>-'PIIE BOP data'!R36</f>
        <v>806928046.15942705</v>
      </c>
      <c r="J36" s="3">
        <f>-'PIIE BOP data'!B36</f>
        <v>7029095715.6327801</v>
      </c>
      <c r="K36" s="3">
        <f>+'PIIE BOP data'!C36</f>
        <v>29029197397.8256</v>
      </c>
      <c r="L36" s="9">
        <f t="shared" si="0"/>
        <v>26507315979.65694</v>
      </c>
      <c r="M36" s="9">
        <f t="shared" si="1"/>
        <v>5963452729.4392128</v>
      </c>
      <c r="N36" s="3">
        <f>-'PIIE BOP data'!D36</f>
        <v>1521792353.9907401</v>
      </c>
      <c r="O36" s="3">
        <f>+'PIIE BOP data'!F36</f>
        <v>6413423056.4122601</v>
      </c>
      <c r="P36" s="3">
        <f>-'PIIE BOP data'!E36</f>
        <v>24985523625.666199</v>
      </c>
      <c r="Q36" s="3">
        <f>+'PIIE BOP data'!G36</f>
        <v>-449970326.97304702</v>
      </c>
      <c r="R36" s="3">
        <f>-'PIIE BOP data'!H36</f>
        <v>3362568950.6020799</v>
      </c>
      <c r="S36" s="3">
        <f>+'PIIE BOP data'!I36</f>
        <v>13095116644.7148</v>
      </c>
      <c r="T36" s="3">
        <f>-'PIIE BOP data'!J36</f>
        <v>79100741120.149307</v>
      </c>
      <c r="U36" s="6">
        <f>+'PIIE BOP data'!S36</f>
        <v>52074934478.537003</v>
      </c>
      <c r="V36" s="6">
        <f>-'PIIE BOP data'!T36</f>
        <v>68201550257.5952</v>
      </c>
      <c r="W36" s="6">
        <f t="shared" si="2"/>
        <v>5.4168701171875E-4</v>
      </c>
      <c r="X36" s="6">
        <f>+J36-K36+L36-M36+R36-S36+T36-V36+'PIIE BOP data'!V36</f>
        <v>0</v>
      </c>
    </row>
    <row r="37" spans="1:24" x14ac:dyDescent="0.25">
      <c r="A37" s="4">
        <v>38991</v>
      </c>
      <c r="B37" s="3">
        <f>+'PIIE BOP data'!K37</f>
        <v>228260537127.08701</v>
      </c>
      <c r="C37" s="3">
        <f>-'PIIE BOP data'!L37</f>
        <v>168468342378.043</v>
      </c>
      <c r="D37" s="3">
        <f>+'PIIE BOP data'!M37</f>
        <v>28710180731.474998</v>
      </c>
      <c r="E37" s="3">
        <f>-'PIIE BOP data'!N37</f>
        <v>26960041256.789501</v>
      </c>
      <c r="F37" s="3">
        <f>+'PIIE BOP data'!O37</f>
        <v>20412910998.502899</v>
      </c>
      <c r="G37" s="3">
        <f>-'PIIE BOP data'!P37</f>
        <v>13657469642.306101</v>
      </c>
      <c r="H37" s="3">
        <f>+'PIIE BOP data'!Q37</f>
        <v>9014595164.3885994</v>
      </c>
      <c r="I37" s="3">
        <f>-'PIIE BOP data'!R37</f>
        <v>830321580.68348098</v>
      </c>
      <c r="J37" s="3">
        <f>-'PIIE BOP data'!B37</f>
        <v>8494834597.3716803</v>
      </c>
      <c r="K37" s="3">
        <f>+'PIIE BOP data'!C37</f>
        <v>44487619373.3367</v>
      </c>
      <c r="L37" s="9">
        <f t="shared" si="0"/>
        <v>41136997660.851425</v>
      </c>
      <c r="M37" s="9">
        <f t="shared" si="1"/>
        <v>19559114836.099171</v>
      </c>
      <c r="N37" s="3">
        <f>-'PIIE BOP data'!D37</f>
        <v>622104230.346223</v>
      </c>
      <c r="O37" s="3">
        <f>+'PIIE BOP data'!F37</f>
        <v>19976597172.429401</v>
      </c>
      <c r="P37" s="3">
        <f>-'PIIE BOP data'!E37</f>
        <v>40514893430.505203</v>
      </c>
      <c r="Q37" s="3">
        <f>+'PIIE BOP data'!G37</f>
        <v>-417482336.33023202</v>
      </c>
      <c r="R37" s="3">
        <f>-'PIIE BOP data'!H37</f>
        <v>42146539257.1269</v>
      </c>
      <c r="S37" s="3">
        <f>+'PIIE BOP data'!I37</f>
        <v>36065357276.0783</v>
      </c>
      <c r="T37" s="3">
        <f>-'PIIE BOP data'!J37</f>
        <v>74958363330.138596</v>
      </c>
      <c r="U37" s="6">
        <f>+'PIIE BOP data'!S37</f>
        <v>76482049163.632401</v>
      </c>
      <c r="V37" s="6">
        <f>-'PIIE BOP data'!T37</f>
        <v>66892580911.114601</v>
      </c>
      <c r="W37" s="6">
        <f t="shared" si="2"/>
        <v>-9.765625E-4</v>
      </c>
      <c r="X37" s="6">
        <f>+J37-K37+L37-M37+R37-S37+T37-V37+'PIIE BOP data'!V37</f>
        <v>-7.62939453125E-6</v>
      </c>
    </row>
    <row r="38" spans="1:24" x14ac:dyDescent="0.25">
      <c r="A38" s="4">
        <v>39083</v>
      </c>
      <c r="B38" s="3">
        <f>+'PIIE BOP data'!K38</f>
        <v>274864560141.92599</v>
      </c>
      <c r="C38" s="3">
        <f>-'PIIE BOP data'!L38</f>
        <v>197170540304.50101</v>
      </c>
      <c r="D38" s="3">
        <f>+'PIIE BOP data'!M38</f>
        <v>31381472478.665001</v>
      </c>
      <c r="E38" s="3">
        <f>-'PIIE BOP data'!N38</f>
        <v>29239117260.801601</v>
      </c>
      <c r="F38" s="3">
        <f>+'PIIE BOP data'!O38</f>
        <v>16902950597.4942</v>
      </c>
      <c r="G38" s="3">
        <f>-'PIIE BOP data'!P38</f>
        <v>21709601815.886002</v>
      </c>
      <c r="H38" s="3">
        <f>+'PIIE BOP data'!Q38</f>
        <v>8836569392.4632092</v>
      </c>
      <c r="I38" s="3">
        <f>-'PIIE BOP data'!R38</f>
        <v>1315400368.02441</v>
      </c>
      <c r="J38" s="3">
        <f>-'PIIE BOP data'!B38</f>
        <v>5155370456.7825098</v>
      </c>
      <c r="K38" s="3">
        <f>+'PIIE BOP data'!C38</f>
        <v>28258081983.604801</v>
      </c>
      <c r="L38" s="9">
        <f t="shared" si="0"/>
        <v>10858301821.710732</v>
      </c>
      <c r="M38" s="9">
        <f t="shared" si="1"/>
        <v>4975486766.2400904</v>
      </c>
      <c r="N38" s="3">
        <f>-'PIIE BOP data'!D38</f>
        <v>-1308017300.2026701</v>
      </c>
      <c r="O38" s="3">
        <f>+'PIIE BOP data'!F38</f>
        <v>3844970974.98667</v>
      </c>
      <c r="P38" s="3">
        <f>-'PIIE BOP data'!E38</f>
        <v>12166319121.913401</v>
      </c>
      <c r="Q38" s="3">
        <f>+'PIIE BOP data'!G38</f>
        <v>1130515791.2534201</v>
      </c>
      <c r="R38" s="3">
        <f>-'PIIE BOP data'!H38</f>
        <v>-7061304662.6960697</v>
      </c>
      <c r="S38" s="3">
        <f>+'PIIE BOP data'!I38</f>
        <v>10426784271.516199</v>
      </c>
      <c r="T38" s="3">
        <f>-'PIIE BOP data'!J38</f>
        <v>133400194187.808</v>
      </c>
      <c r="U38" s="6">
        <f>+'PIIE BOP data'!S38</f>
        <v>82550892861.334702</v>
      </c>
      <c r="V38" s="6">
        <f>-'PIIE BOP data'!T38</f>
        <v>98795549360.189606</v>
      </c>
      <c r="W38" s="6">
        <f t="shared" si="2"/>
        <v>6.866455078125E-4</v>
      </c>
      <c r="X38" s="6">
        <f>+J38-K38+L38-M38+R38-S38+T38-V38+'PIIE BOP data'!V38</f>
        <v>0</v>
      </c>
    </row>
    <row r="39" spans="1:24" x14ac:dyDescent="0.25">
      <c r="A39" s="4">
        <v>39173</v>
      </c>
      <c r="B39" s="3">
        <f>+'PIIE BOP data'!K39</f>
        <v>276008800929.55701</v>
      </c>
      <c r="C39" s="3">
        <f>-'PIIE BOP data'!L39</f>
        <v>198333687653.43399</v>
      </c>
      <c r="D39" s="3">
        <f>+'PIIE BOP data'!M39</f>
        <v>33080070666.287701</v>
      </c>
      <c r="E39" s="3">
        <f>-'PIIE BOP data'!N39</f>
        <v>32799001136.114399</v>
      </c>
      <c r="F39" s="3">
        <f>+'PIIE BOP data'!O39</f>
        <v>16081794082.9788</v>
      </c>
      <c r="G39" s="3">
        <f>-'PIIE BOP data'!P39</f>
        <v>10992618439.037701</v>
      </c>
      <c r="H39" s="3">
        <f>+'PIIE BOP data'!Q39</f>
        <v>10677544207.961</v>
      </c>
      <c r="I39" s="3">
        <f>-'PIIE BOP data'!R39</f>
        <v>1174027098.6505899</v>
      </c>
      <c r="J39" s="3">
        <f>-'PIIE BOP data'!B39</f>
        <v>4313354249.0361996</v>
      </c>
      <c r="K39" s="3">
        <f>+'PIIE BOP data'!C39</f>
        <v>41979119340.174301</v>
      </c>
      <c r="L39" s="9">
        <f t="shared" si="0"/>
        <v>3187569149.4987097</v>
      </c>
      <c r="M39" s="9">
        <f t="shared" si="1"/>
        <v>7033236668.2214956</v>
      </c>
      <c r="N39" s="3">
        <f>-'PIIE BOP data'!D39</f>
        <v>5652120715.8656998</v>
      </c>
      <c r="O39" s="3">
        <f>+'PIIE BOP data'!F39</f>
        <v>7296299796.1716404</v>
      </c>
      <c r="P39" s="3">
        <f>-'PIIE BOP data'!E39</f>
        <v>-2464551566.3669901</v>
      </c>
      <c r="Q39" s="3">
        <f>+'PIIE BOP data'!G39</f>
        <v>-263063127.95014501</v>
      </c>
      <c r="R39" s="3">
        <f>-'PIIE BOP data'!H39</f>
        <v>-253774522.65500101</v>
      </c>
      <c r="S39" s="3">
        <f>+'PIIE BOP data'!I39</f>
        <v>5279553755.1854801</v>
      </c>
      <c r="T39" s="3">
        <f>-'PIIE BOP data'!J39</f>
        <v>126384122743.104</v>
      </c>
      <c r="U39" s="6">
        <f>+'PIIE BOP data'!S39</f>
        <v>92548875559.548401</v>
      </c>
      <c r="V39" s="6">
        <f>-'PIIE BOP data'!T39</f>
        <v>78678488462.783493</v>
      </c>
      <c r="W39" s="6">
        <f t="shared" si="2"/>
        <v>-5.645751953125E-4</v>
      </c>
      <c r="X39" s="6">
        <f>+J39-K39+L39-M39+R39-S39+T39-V39+'PIIE BOP data'!V39</f>
        <v>0</v>
      </c>
    </row>
    <row r="40" spans="1:24" x14ac:dyDescent="0.25">
      <c r="A40" s="4">
        <v>39264</v>
      </c>
      <c r="B40" s="3">
        <f>+'PIIE BOP data'!K40</f>
        <v>284585940097.052</v>
      </c>
      <c r="C40" s="3">
        <f>-'PIIE BOP data'!L40</f>
        <v>211525961360.189</v>
      </c>
      <c r="D40" s="3">
        <f>+'PIIE BOP data'!M40</f>
        <v>35534441819.761902</v>
      </c>
      <c r="E40" s="3">
        <f>-'PIIE BOP data'!N40</f>
        <v>31752715832.572899</v>
      </c>
      <c r="F40" s="3">
        <f>+'PIIE BOP data'!O40</f>
        <v>19773586366.555</v>
      </c>
      <c r="G40" s="3">
        <f>-'PIIE BOP data'!P40</f>
        <v>16095998621.1493</v>
      </c>
      <c r="H40" s="3">
        <f>+'PIIE BOP data'!Q40</f>
        <v>11026851233.726</v>
      </c>
      <c r="I40" s="3">
        <f>-'PIIE BOP data'!R40</f>
        <v>1527999408.3765199</v>
      </c>
      <c r="J40" s="3">
        <f>-'PIIE BOP data'!B40</f>
        <v>4364734829.0717802</v>
      </c>
      <c r="K40" s="3">
        <f>+'PIIE BOP data'!C40</f>
        <v>45801294248.978897</v>
      </c>
      <c r="L40" s="9">
        <f t="shared" si="0"/>
        <v>-6441504222.79286</v>
      </c>
      <c r="M40" s="9">
        <f t="shared" si="1"/>
        <v>3854077894.4584026</v>
      </c>
      <c r="N40" s="3">
        <f>-'PIIE BOP data'!D40</f>
        <v>2283192353.9907398</v>
      </c>
      <c r="O40" s="3">
        <f>+'PIIE BOP data'!F40</f>
        <v>3389171521.4314499</v>
      </c>
      <c r="P40" s="3">
        <f>-'PIIE BOP data'!E40</f>
        <v>-8724696576.7835999</v>
      </c>
      <c r="Q40" s="3">
        <f>+'PIIE BOP data'!G40</f>
        <v>464906373.02695298</v>
      </c>
      <c r="R40" s="3">
        <f>-'PIIE BOP data'!H40</f>
        <v>53176057121.431297</v>
      </c>
      <c r="S40" s="3">
        <f>+'PIIE BOP data'!I40</f>
        <v>29219334155.120399</v>
      </c>
      <c r="T40" s="3">
        <f>-'PIIE BOP data'!J40</f>
        <v>107427432296.24899</v>
      </c>
      <c r="U40" s="6">
        <f>+'PIIE BOP data'!S40</f>
        <v>90018144294.8069</v>
      </c>
      <c r="V40" s="6">
        <f>-'PIIE BOP data'!T40</f>
        <v>79941608988.935394</v>
      </c>
      <c r="W40" s="6">
        <f t="shared" si="2"/>
        <v>2.74658203125E-4</v>
      </c>
      <c r="X40" s="6">
        <f>+J40-K40+L40-M40+R40-S40+T40-V40+'PIIE BOP data'!V40</f>
        <v>0</v>
      </c>
    </row>
    <row r="41" spans="1:24" x14ac:dyDescent="0.25">
      <c r="A41" s="4">
        <v>39356</v>
      </c>
      <c r="B41" s="3">
        <f>+'PIIE BOP data'!K41</f>
        <v>287277796318.28802</v>
      </c>
      <c r="C41" s="3">
        <f>-'PIIE BOP data'!L41</f>
        <v>212860643791.34601</v>
      </c>
      <c r="D41" s="3">
        <f>+'PIIE BOP data'!M41</f>
        <v>35323713489.149597</v>
      </c>
      <c r="E41" s="3">
        <f>-'PIIE BOP data'!N41</f>
        <v>36339099818.373199</v>
      </c>
      <c r="F41" s="3">
        <f>+'PIIE BOP data'!O41</f>
        <v>30717840455.829399</v>
      </c>
      <c r="G41" s="3">
        <f>-'PIIE BOP data'!P41</f>
        <v>26633590469.908798</v>
      </c>
      <c r="H41" s="3">
        <f>+'PIIE BOP data'!Q41</f>
        <v>12104762611.883499</v>
      </c>
      <c r="I41" s="3">
        <f>-'PIIE BOP data'!R41</f>
        <v>1526014273.8968999</v>
      </c>
      <c r="J41" s="3">
        <f>-'PIIE BOP data'!B41</f>
        <v>3321340166.69804</v>
      </c>
      <c r="K41" s="3">
        <f>+'PIIE BOP data'!C41</f>
        <v>40210839630.443604</v>
      </c>
      <c r="L41" s="9">
        <f t="shared" si="0"/>
        <v>-3082823283.0917797</v>
      </c>
      <c r="M41" s="9">
        <f t="shared" si="1"/>
        <v>5101715836.0992002</v>
      </c>
      <c r="N41" s="3">
        <f>-'PIIE BOP data'!D41</f>
        <v>8561304230.34622</v>
      </c>
      <c r="O41" s="3">
        <f>+'PIIE BOP data'!F41</f>
        <v>3947678172.42943</v>
      </c>
      <c r="P41" s="3">
        <f>-'PIIE BOP data'!E41</f>
        <v>-11644127513.438</v>
      </c>
      <c r="Q41" s="3">
        <f>+'PIIE BOP data'!G41</f>
        <v>1154037663.66977</v>
      </c>
      <c r="R41" s="3">
        <f>-'PIIE BOP data'!H41</f>
        <v>108908216314.847</v>
      </c>
      <c r="S41" s="3">
        <f>+'PIIE BOP data'!I41</f>
        <v>45438472878.851997</v>
      </c>
      <c r="T41" s="3">
        <f>-'PIIE BOP data'!J41</f>
        <v>93492453122.838593</v>
      </c>
      <c r="U41" s="6">
        <f>+'PIIE BOP data'!S41</f>
        <v>88064764521.625702</v>
      </c>
      <c r="V41" s="6">
        <f>-'PIIE BOP data'!T41</f>
        <v>112156095527.036</v>
      </c>
      <c r="W41" s="6">
        <f t="shared" si="2"/>
        <v>0</v>
      </c>
      <c r="X41" s="6">
        <f>+J41-K41+L41-M41+R41-S41+T41-V41+'PIIE BOP data'!V41</f>
        <v>0</v>
      </c>
    </row>
    <row r="42" spans="1:24" x14ac:dyDescent="0.25">
      <c r="A42" s="4">
        <v>39448</v>
      </c>
      <c r="B42" s="3">
        <f>+'PIIE BOP data'!K42</f>
        <v>326570560898.56897</v>
      </c>
      <c r="C42" s="3">
        <f>-'PIIE BOP data'!L42</f>
        <v>250554887578.073</v>
      </c>
      <c r="D42" s="3">
        <f>+'PIIE BOP data'!M42</f>
        <v>39771645124.1996</v>
      </c>
      <c r="E42" s="3">
        <f>-'PIIE BOP data'!N42</f>
        <v>37843195517.548103</v>
      </c>
      <c r="F42" s="3">
        <f>+'PIIE BOP data'!O42</f>
        <v>30860314294.640598</v>
      </c>
      <c r="G42" s="3">
        <f>-'PIIE BOP data'!P42</f>
        <v>22674745630.407501</v>
      </c>
      <c r="H42" s="3">
        <f>+'PIIE BOP data'!Q42</f>
        <v>13770982125.641001</v>
      </c>
      <c r="I42" s="3">
        <f>-'PIIE BOP data'!R42</f>
        <v>1769941740.2899301</v>
      </c>
      <c r="J42" s="3">
        <f>-'PIIE BOP data'!B42</f>
        <v>28180241879.7896</v>
      </c>
      <c r="K42" s="3">
        <f>+'PIIE BOP data'!C42</f>
        <v>52441467343.978996</v>
      </c>
      <c r="L42" s="9">
        <f t="shared" si="0"/>
        <v>-8407420936.4160604</v>
      </c>
      <c r="M42" s="9">
        <f t="shared" si="1"/>
        <v>6677324947.7364502</v>
      </c>
      <c r="N42" s="3">
        <f>-'PIIE BOP data'!D42</f>
        <v>-2688417300.2026701</v>
      </c>
      <c r="O42" s="3">
        <f>+'PIIE BOP data'!F42</f>
        <v>5546809156.4830303</v>
      </c>
      <c r="P42" s="3">
        <f>-'PIIE BOP data'!E42</f>
        <v>-5719003636.2133904</v>
      </c>
      <c r="Q42" s="3">
        <f>+'PIIE BOP data'!G42</f>
        <v>1130515791.2534201</v>
      </c>
      <c r="R42" s="3">
        <f>-'PIIE BOP data'!H42</f>
        <v>19955236054.155998</v>
      </c>
      <c r="S42" s="3">
        <f>+'PIIE BOP data'!I42</f>
        <v>31531750074.8055</v>
      </c>
      <c r="T42" s="3">
        <f>-'PIIE BOP data'!J42</f>
        <v>170313062887.80801</v>
      </c>
      <c r="U42" s="6">
        <f>+'PIIE BOP data'!S42</f>
        <v>98130731976.730698</v>
      </c>
      <c r="V42" s="6">
        <f>-'PIIE BOP data'!T42</f>
        <v>119493918096.76199</v>
      </c>
      <c r="W42" s="6">
        <f t="shared" si="2"/>
        <v>9.307861328125E-4</v>
      </c>
      <c r="X42" s="6">
        <f>+J42-K42+L42-M42+R42-S42+T42-V42+'PIIE BOP data'!V42</f>
        <v>0</v>
      </c>
    </row>
    <row r="43" spans="1:24" x14ac:dyDescent="0.25">
      <c r="A43" s="4">
        <v>39539</v>
      </c>
      <c r="B43" s="3">
        <f>+'PIIE BOP data'!K43</f>
        <v>341198332016.10797</v>
      </c>
      <c r="C43" s="3">
        <f>-'PIIE BOP data'!L43</f>
        <v>267844094732.57501</v>
      </c>
      <c r="D43" s="3">
        <f>+'PIIE BOP data'!M43</f>
        <v>42241727258.241501</v>
      </c>
      <c r="E43" s="3">
        <f>-'PIIE BOP data'!N43</f>
        <v>40553872062.079903</v>
      </c>
      <c r="F43" s="3">
        <f>+'PIIE BOP data'!O43</f>
        <v>29446148020.756599</v>
      </c>
      <c r="G43" s="3">
        <f>-'PIIE BOP data'!P43</f>
        <v>13949741174.366199</v>
      </c>
      <c r="H43" s="3">
        <f>+'PIIE BOP data'!Q43</f>
        <v>13319288796.0881</v>
      </c>
      <c r="I43" s="3">
        <f>-'PIIE BOP data'!R43</f>
        <v>2386594627.2890501</v>
      </c>
      <c r="J43" s="3">
        <f>-'PIIE BOP data'!B43</f>
        <v>7212262950.91185</v>
      </c>
      <c r="K43" s="3">
        <f>+'PIIE BOP data'!C43</f>
        <v>36507101181.318298</v>
      </c>
      <c r="L43" s="9">
        <f t="shared" si="0"/>
        <v>-995004690.22162008</v>
      </c>
      <c r="M43" s="9">
        <f t="shared" si="1"/>
        <v>205601788.85397601</v>
      </c>
      <c r="N43" s="3">
        <f>-'PIIE BOP data'!D43</f>
        <v>3122730715.8656998</v>
      </c>
      <c r="O43" s="3">
        <f>+'PIIE BOP data'!F43</f>
        <v>594178916.80412102</v>
      </c>
      <c r="P43" s="3">
        <f>-'PIIE BOP data'!E43</f>
        <v>-4117735406.0873199</v>
      </c>
      <c r="Q43" s="3">
        <f>+'PIIE BOP data'!G43</f>
        <v>-388577127.95014501</v>
      </c>
      <c r="R43" s="3">
        <f>-'PIIE BOP data'!H43</f>
        <v>50079045753.387802</v>
      </c>
      <c r="S43" s="3">
        <f>+'PIIE BOP data'!I43</f>
        <v>24169846178.806801</v>
      </c>
      <c r="T43" s="3">
        <f>-'PIIE BOP data'!J43</f>
        <v>110953485375.104</v>
      </c>
      <c r="U43" s="6">
        <f>+'PIIE BOP data'!S43</f>
        <v>101471193494.884</v>
      </c>
      <c r="V43" s="6">
        <f>-'PIIE BOP data'!T43</f>
        <v>105706366847.584</v>
      </c>
      <c r="W43" s="6">
        <f t="shared" si="2"/>
        <v>0</v>
      </c>
      <c r="X43" s="6">
        <f>+J43-K43+L43-M43+R43-S43+T43-V43+'PIIE BOP data'!V43</f>
        <v>0</v>
      </c>
    </row>
    <row r="44" spans="1:24" x14ac:dyDescent="0.25">
      <c r="A44" s="4">
        <v>39630</v>
      </c>
      <c r="B44" s="3">
        <f>+'PIIE BOP data'!K44</f>
        <v>361762741705.77197</v>
      </c>
      <c r="C44" s="3">
        <f>-'PIIE BOP data'!L44</f>
        <v>273631381925.64999</v>
      </c>
      <c r="D44" s="3">
        <f>+'PIIE BOP data'!M44</f>
        <v>41756579185.943901</v>
      </c>
      <c r="E44" s="3">
        <f>-'PIIE BOP data'!N44</f>
        <v>40287558203.271797</v>
      </c>
      <c r="F44" s="3">
        <f>+'PIIE BOP data'!O44</f>
        <v>24043256033.141201</v>
      </c>
      <c r="G44" s="3">
        <f>-'PIIE BOP data'!P44</f>
        <v>22636104749.9897</v>
      </c>
      <c r="H44" s="3">
        <f>+'PIIE BOP data'!Q44</f>
        <v>12817544282.2334</v>
      </c>
      <c r="I44" s="3">
        <f>-'PIIE BOP data'!R44</f>
        <v>2479546463.5625901</v>
      </c>
      <c r="J44" s="3">
        <f>-'PIIE BOP data'!B44</f>
        <v>12469315560.7917</v>
      </c>
      <c r="K44" s="3">
        <f>+'PIIE BOP data'!C44</f>
        <v>49725954408.561203</v>
      </c>
      <c r="L44" s="9">
        <f t="shared" si="0"/>
        <v>-27140961071.961758</v>
      </c>
      <c r="M44" s="9">
        <f t="shared" si="1"/>
        <v>3892045870.1386528</v>
      </c>
      <c r="N44" s="3">
        <f>-'PIIE BOP data'!D44</f>
        <v>1451922353.9907401</v>
      </c>
      <c r="O44" s="3">
        <f>+'PIIE BOP data'!F44</f>
        <v>3026097797.1117001</v>
      </c>
      <c r="P44" s="3">
        <f>-'PIIE BOP data'!E44</f>
        <v>-28592883425.952499</v>
      </c>
      <c r="Q44" s="3">
        <f>+'PIIE BOP data'!G44</f>
        <v>865948073.02695298</v>
      </c>
      <c r="R44" s="3">
        <f>-'PIIE BOP data'!H44</f>
        <v>40125462544.171799</v>
      </c>
      <c r="S44" s="3">
        <f>+'PIIE BOP data'!I44</f>
        <v>-8202171335.8642502</v>
      </c>
      <c r="T44" s="3">
        <f>-'PIIE BOP data'!J44</f>
        <v>110931028518.94901</v>
      </c>
      <c r="U44" s="6">
        <f>+'PIIE BOP data'!S44</f>
        <v>101345529864.616</v>
      </c>
      <c r="V44" s="6">
        <f>-'PIIE BOP data'!T44</f>
        <v>91258611872.6492</v>
      </c>
      <c r="W44" s="6">
        <f t="shared" si="2"/>
        <v>4.119873046875E-4</v>
      </c>
      <c r="X44" s="6">
        <f>+J44-K44+L44-M44+R44-S44+T44-V44+'PIIE BOP data'!V44</f>
        <v>0</v>
      </c>
    </row>
    <row r="45" spans="1:24" x14ac:dyDescent="0.25">
      <c r="A45" s="4">
        <v>39722</v>
      </c>
      <c r="B45" s="3">
        <f>+'PIIE BOP data'!K45</f>
        <v>305023570926.15997</v>
      </c>
      <c r="C45" s="3">
        <f>-'PIIE BOP data'!L45</f>
        <v>198057224003.767</v>
      </c>
      <c r="D45" s="3">
        <f>+'PIIE BOP data'!M45</f>
        <v>39543625824.593697</v>
      </c>
      <c r="E45" s="3">
        <f>-'PIIE BOP data'!N45</f>
        <v>40264035762.688004</v>
      </c>
      <c r="F45" s="3">
        <f>+'PIIE BOP data'!O45</f>
        <v>27437528066.709499</v>
      </c>
      <c r="G45" s="3">
        <f>-'PIIE BOP data'!P45</f>
        <v>23946624365.420502</v>
      </c>
      <c r="H45" s="3">
        <f>+'PIIE BOP data'!Q45</f>
        <v>12657385637.7721</v>
      </c>
      <c r="I45" s="3">
        <f>-'PIIE BOP data'!R45</f>
        <v>2773165516.04566</v>
      </c>
      <c r="J45" s="3">
        <f>-'PIIE BOP data'!B45</f>
        <v>8880456238.2041798</v>
      </c>
      <c r="K45" s="3">
        <f>+'PIIE BOP data'!C45</f>
        <v>32860127377.7103</v>
      </c>
      <c r="L45" s="9">
        <f t="shared" si="0"/>
        <v>11345423845.655624</v>
      </c>
      <c r="M45" s="9">
        <f t="shared" si="1"/>
        <v>-1120540215.7609091</v>
      </c>
      <c r="N45" s="3">
        <f>-'PIIE BOP data'!D45</f>
        <v>295082230.346223</v>
      </c>
      <c r="O45" s="3">
        <f>+'PIIE BOP data'!F45</f>
        <v>-703057879.43067706</v>
      </c>
      <c r="P45" s="3">
        <f>-'PIIE BOP data'!E45</f>
        <v>11050341615.309401</v>
      </c>
      <c r="Q45" s="3">
        <f>+'PIIE BOP data'!G45</f>
        <v>-417482336.33023202</v>
      </c>
      <c r="R45" s="3">
        <f>-'PIIE BOP data'!H45</f>
        <v>-12582191246.6283</v>
      </c>
      <c r="S45" s="3">
        <f>+'PIIE BOP data'!I45</f>
        <v>-62491889333.258003</v>
      </c>
      <c r="T45" s="3">
        <f>-'PIIE BOP data'!J45</f>
        <v>87341511858.138596</v>
      </c>
      <c r="U45" s="6">
        <f>+'PIIE BOP data'!S45</f>
        <v>119621060807.315</v>
      </c>
      <c r="V45" s="6">
        <f>-'PIIE BOP data'!T45</f>
        <v>126005440417.81799</v>
      </c>
      <c r="W45" s="6">
        <f t="shared" si="2"/>
        <v>-9.002685546875E-4</v>
      </c>
      <c r="X45" s="6">
        <f>+J45-K45+L45-M45+R45-S45+T45-V45+'PIIE BOP data'!V45</f>
        <v>0</v>
      </c>
    </row>
    <row r="46" spans="1:24" x14ac:dyDescent="0.25">
      <c r="A46" s="4">
        <v>39814</v>
      </c>
      <c r="B46" s="3">
        <f>+'PIIE BOP data'!K46</f>
        <v>272408010011.952</v>
      </c>
      <c r="C46" s="3">
        <f>-'PIIE BOP data'!L46</f>
        <v>180748033238.099</v>
      </c>
      <c r="D46" s="3">
        <f>+'PIIE BOP data'!M46</f>
        <v>32825667054.057098</v>
      </c>
      <c r="E46" s="3">
        <f>-'PIIE BOP data'!N46</f>
        <v>37236770574.119698</v>
      </c>
      <c r="F46" s="3">
        <f>+'PIIE BOP data'!O46</f>
        <v>23175963248.575401</v>
      </c>
      <c r="G46" s="3">
        <f>-'PIIE BOP data'!P46</f>
        <v>34158524811.4818</v>
      </c>
      <c r="H46" s="3">
        <f>+'PIIE BOP data'!Q46</f>
        <v>10102555450.7362</v>
      </c>
      <c r="I46" s="3">
        <f>-'PIIE BOP data'!R46</f>
        <v>3110511796.0615301</v>
      </c>
      <c r="J46" s="3">
        <f>-'PIIE BOP data'!B46</f>
        <v>9603415615.5245609</v>
      </c>
      <c r="K46" s="3">
        <f>+'PIIE BOP data'!C46</f>
        <v>26803738804.3074</v>
      </c>
      <c r="L46" s="9">
        <f t="shared" si="0"/>
        <v>-6075816026.4976501</v>
      </c>
      <c r="M46" s="9">
        <f t="shared" si="1"/>
        <v>4064142487.2200899</v>
      </c>
      <c r="N46" s="3">
        <f>-'PIIE BOP data'!D46</f>
        <v>-3841724020.59267</v>
      </c>
      <c r="O46" s="3">
        <f>+'PIIE BOP data'!F46</f>
        <v>2933119695.96667</v>
      </c>
      <c r="P46" s="3">
        <f>-'PIIE BOP data'!E46</f>
        <v>-2234092005.9049802</v>
      </c>
      <c r="Q46" s="3">
        <f>+'PIIE BOP data'!G46</f>
        <v>1131022791.2534201</v>
      </c>
      <c r="R46" s="3">
        <f>-'PIIE BOP data'!H46</f>
        <v>18416176709.318298</v>
      </c>
      <c r="S46" s="3">
        <f>+'PIIE BOP data'!I46</f>
        <v>-5270263800.5889902</v>
      </c>
      <c r="T46" s="3">
        <f>-'PIIE BOP data'!J46</f>
        <v>55147143458.707802</v>
      </c>
      <c r="U46" s="6">
        <f>+'PIIE BOP data'!S46</f>
        <v>83258355345.558197</v>
      </c>
      <c r="V46" s="6">
        <f>-'PIIE BOP data'!T46</f>
        <v>51596642844.059998</v>
      </c>
      <c r="W46" s="6">
        <f t="shared" si="2"/>
        <v>5.035400390625E-4</v>
      </c>
      <c r="X46" s="6">
        <f>+J46-K46+L46-M46+R46-S46+T46-V46+'PIIE BOP data'!V46</f>
        <v>7.62939453125E-6</v>
      </c>
    </row>
    <row r="47" spans="1:24" x14ac:dyDescent="0.25">
      <c r="A47" s="4">
        <v>39904</v>
      </c>
      <c r="B47" s="3">
        <f>+'PIIE BOP data'!K47</f>
        <v>258488892647.345</v>
      </c>
      <c r="C47" s="3">
        <f>-'PIIE BOP data'!L47</f>
        <v>214544535848.26901</v>
      </c>
      <c r="D47" s="3">
        <f>+'PIIE BOP data'!M47</f>
        <v>33171164855.095798</v>
      </c>
      <c r="E47" s="3">
        <f>-'PIIE BOP data'!N47</f>
        <v>37360556191.225899</v>
      </c>
      <c r="F47" s="3">
        <f>+'PIIE BOP data'!O47</f>
        <v>24216546541.551601</v>
      </c>
      <c r="G47" s="3">
        <f>-'PIIE BOP data'!P47</f>
        <v>25868675074.091202</v>
      </c>
      <c r="H47" s="3">
        <f>+'PIIE BOP data'!Q47</f>
        <v>10415214440.844601</v>
      </c>
      <c r="I47" s="3">
        <f>-'PIIE BOP data'!R47</f>
        <v>2827818669.5008602</v>
      </c>
      <c r="J47" s="3">
        <f>-'PIIE BOP data'!B47</f>
        <v>5757879345.6764297</v>
      </c>
      <c r="K47" s="3">
        <f>+'PIIE BOP data'!C47</f>
        <v>24132420837.4608</v>
      </c>
      <c r="L47" s="9">
        <f t="shared" si="0"/>
        <v>10433010876.601582</v>
      </c>
      <c r="M47" s="9">
        <f t="shared" si="1"/>
        <v>10177283105.909155</v>
      </c>
      <c r="N47" s="3">
        <f>-'PIIE BOP data'!D47</f>
        <v>11510164352.575701</v>
      </c>
      <c r="O47" s="3">
        <f>+'PIIE BOP data'!F47</f>
        <v>10441053933.859301</v>
      </c>
      <c r="P47" s="3">
        <f>-'PIIE BOP data'!E47</f>
        <v>-1077153475.9741199</v>
      </c>
      <c r="Q47" s="3">
        <f>+'PIIE BOP data'!G47</f>
        <v>-263770827.95014501</v>
      </c>
      <c r="R47" s="3">
        <f>-'PIIE BOP data'!H47</f>
        <v>-45263518408.910698</v>
      </c>
      <c r="S47" s="3">
        <f>+'PIIE BOP data'!I47</f>
        <v>13306768432.952499</v>
      </c>
      <c r="T47" s="3">
        <f>-'PIIE BOP data'!J47</f>
        <v>102171161951.741</v>
      </c>
      <c r="U47" s="6">
        <f>+'PIIE BOP data'!S47</f>
        <v>45690232701.749802</v>
      </c>
      <c r="V47" s="6">
        <f>-'PIIE BOP data'!T47</f>
        <v>24821187996.166401</v>
      </c>
      <c r="W47" s="6">
        <f t="shared" si="2"/>
        <v>2.2125244140625E-4</v>
      </c>
      <c r="X47" s="6">
        <f>+J47-K47+L47-M47+R47-S47+T47-V47+'PIIE BOP data'!V47</f>
        <v>0</v>
      </c>
    </row>
    <row r="48" spans="1:24" x14ac:dyDescent="0.25">
      <c r="A48" s="4">
        <v>39995</v>
      </c>
      <c r="B48" s="3">
        <f>+'PIIE BOP data'!K48</f>
        <v>282377699478.60101</v>
      </c>
      <c r="C48" s="3">
        <f>-'PIIE BOP data'!L48</f>
        <v>240967412727.84799</v>
      </c>
      <c r="D48" s="3">
        <f>+'PIIE BOP data'!M48</f>
        <v>38498304090.415802</v>
      </c>
      <c r="E48" s="3">
        <f>-'PIIE BOP data'!N48</f>
        <v>40040628901.492302</v>
      </c>
      <c r="F48" s="3">
        <f>+'PIIE BOP data'!O48</f>
        <v>22385102550.1651</v>
      </c>
      <c r="G48" s="3">
        <f>-'PIIE BOP data'!P48</f>
        <v>32696381969.527302</v>
      </c>
      <c r="H48" s="3">
        <f>+'PIIE BOP data'!Q48</f>
        <v>10384668913.216101</v>
      </c>
      <c r="I48" s="3">
        <f>-'PIIE BOP data'!R48</f>
        <v>3051641077.9331102</v>
      </c>
      <c r="J48" s="3">
        <f>-'PIIE BOP data'!B48</f>
        <v>19187262804.819698</v>
      </c>
      <c r="K48" s="3">
        <f>+'PIIE BOP data'!C48</f>
        <v>44604438039.923599</v>
      </c>
      <c r="L48" s="9">
        <f t="shared" si="0"/>
        <v>-6826825660.1763</v>
      </c>
      <c r="M48" s="9">
        <f t="shared" si="1"/>
        <v>6670285729.001503</v>
      </c>
      <c r="N48" s="3">
        <f>-'PIIE BOP data'!D48</f>
        <v>17662998889.320702</v>
      </c>
      <c r="O48" s="3">
        <f>+'PIIE BOP data'!F48</f>
        <v>7294902055.9745502</v>
      </c>
      <c r="P48" s="3">
        <f>-'PIIE BOP data'!E48</f>
        <v>-24489824549.497002</v>
      </c>
      <c r="Q48" s="3">
        <f>+'PIIE BOP data'!G48</f>
        <v>-624616326.97304702</v>
      </c>
      <c r="R48" s="3">
        <f>-'PIIE BOP data'!H48</f>
        <v>5954071124.5971603</v>
      </c>
      <c r="S48" s="3">
        <f>+'PIIE BOP data'!I48</f>
        <v>9527820639.1357307</v>
      </c>
      <c r="T48" s="3">
        <f>-'PIIE BOP data'!J48</f>
        <v>113480404012.849</v>
      </c>
      <c r="U48" s="6">
        <f>+'PIIE BOP data'!S48</f>
        <v>36889710355.596802</v>
      </c>
      <c r="V48" s="6">
        <f>-'PIIE BOP data'!T48</f>
        <v>71281963137.562698</v>
      </c>
      <c r="W48" s="6">
        <f t="shared" si="2"/>
        <v>5.035400390625E-4</v>
      </c>
      <c r="X48" s="6">
        <f>+J48-K48+L48-M48+R48-S48+T48-V48+'PIIE BOP data'!V48</f>
        <v>0</v>
      </c>
    </row>
    <row r="49" spans="1:24" x14ac:dyDescent="0.25">
      <c r="A49" s="4">
        <v>40087</v>
      </c>
      <c r="B49" s="3">
        <f>+'PIIE BOP data'!K49</f>
        <v>305816060916.61798</v>
      </c>
      <c r="C49" s="3">
        <f>-'PIIE BOP data'!L49</f>
        <v>247353973980.21399</v>
      </c>
      <c r="D49" s="3">
        <f>+'PIIE BOP data'!M49</f>
        <v>39078361965.631302</v>
      </c>
      <c r="E49" s="3">
        <f>-'PIIE BOP data'!N49</f>
        <v>44281848191.667603</v>
      </c>
      <c r="F49" s="3">
        <f>+'PIIE BOP data'!O49</f>
        <v>38473263953.707901</v>
      </c>
      <c r="G49" s="3">
        <f>-'PIIE BOP data'!P49</f>
        <v>24059874971.229698</v>
      </c>
      <c r="H49" s="3">
        <f>+'PIIE BOP data'!Q49</f>
        <v>11742759195.6432</v>
      </c>
      <c r="I49" s="3">
        <f>-'PIIE BOP data'!R49</f>
        <v>1996479371.77631</v>
      </c>
      <c r="J49" s="3">
        <f>-'PIIE BOP data'!B49</f>
        <v>9341427733.9792805</v>
      </c>
      <c r="K49" s="3">
        <f>+'PIIE BOP data'!C49</f>
        <v>35516455187.808098</v>
      </c>
      <c r="L49" s="9">
        <f t="shared" si="0"/>
        <v>4995329333.8223</v>
      </c>
      <c r="M49" s="9">
        <f t="shared" si="1"/>
        <v>8701350999.6204987</v>
      </c>
      <c r="N49" s="3">
        <f>-'PIIE BOP data'!D49</f>
        <v>15315467157.946199</v>
      </c>
      <c r="O49" s="3">
        <f>+'PIIE BOP data'!F49</f>
        <v>8447593335.9507303</v>
      </c>
      <c r="P49" s="3">
        <f>-'PIIE BOP data'!E49</f>
        <v>-10320137824.123899</v>
      </c>
      <c r="Q49" s="3">
        <f>+'PIIE BOP data'!G49</f>
        <v>253757663.66976801</v>
      </c>
      <c r="R49" s="3">
        <f>-'PIIE BOP data'!H49</f>
        <v>2478860809.3597898</v>
      </c>
      <c r="S49" s="3">
        <f>+'PIIE BOP data'!I49</f>
        <v>44297657492.019096</v>
      </c>
      <c r="T49" s="3">
        <f>-'PIIE BOP data'!J49</f>
        <v>129545154434.539</v>
      </c>
      <c r="U49" s="6">
        <f>+'PIIE BOP data'!S49</f>
        <v>77418269516.713394</v>
      </c>
      <c r="V49" s="6">
        <f>-'PIIE BOP data'!T49</f>
        <v>58113246183.392403</v>
      </c>
      <c r="W49" s="6">
        <f t="shared" si="2"/>
        <v>-6.103515625E-4</v>
      </c>
      <c r="X49" s="6">
        <f>+J49-K49+L49-M49+R49-S49+T49-V49+'PIIE BOP data'!V49</f>
        <v>0</v>
      </c>
    </row>
    <row r="50" spans="1:24" x14ac:dyDescent="0.25">
      <c r="A50" s="4">
        <v>40179</v>
      </c>
      <c r="B50" s="3">
        <f>+'PIIE BOP data'!K50</f>
        <v>338884917935.46399</v>
      </c>
      <c r="C50" s="3">
        <f>-'PIIE BOP data'!L50</f>
        <v>289207725916.30798</v>
      </c>
      <c r="D50" s="3">
        <f>+'PIIE BOP data'!M50</f>
        <v>39519965890.5979</v>
      </c>
      <c r="E50" s="3">
        <f>-'PIIE BOP data'!N50</f>
        <v>44089200233.2341</v>
      </c>
      <c r="F50" s="3">
        <f>+'PIIE BOP data'!O50</f>
        <v>31244476801.308102</v>
      </c>
      <c r="G50" s="3">
        <f>-'PIIE BOP data'!P50</f>
        <v>44584334548.930901</v>
      </c>
      <c r="H50" s="3">
        <f>+'PIIE BOP data'!Q50</f>
        <v>11599876291.3862</v>
      </c>
      <c r="I50" s="3">
        <f>-'PIIE BOP data'!R50</f>
        <v>2446130848.197</v>
      </c>
      <c r="J50" s="3">
        <f>-'PIIE BOP data'!B50</f>
        <v>7540700639.6245604</v>
      </c>
      <c r="K50" s="3">
        <f>+'PIIE BOP data'!C50</f>
        <v>48924234550.930199</v>
      </c>
      <c r="L50" s="9">
        <f t="shared" si="0"/>
        <v>-3941446388.5576658</v>
      </c>
      <c r="M50" s="9">
        <f t="shared" si="1"/>
        <v>4969126861.6616602</v>
      </c>
      <c r="N50" s="3">
        <f>-'PIIE BOP data'!D50</f>
        <v>47683005.347334601</v>
      </c>
      <c r="O50" s="3">
        <f>+'PIIE BOP data'!F50</f>
        <v>3838611070.4082398</v>
      </c>
      <c r="P50" s="3">
        <f>-'PIIE BOP data'!E50</f>
        <v>-3989129393.9050002</v>
      </c>
      <c r="Q50" s="3">
        <f>+'PIIE BOP data'!G50</f>
        <v>1130515791.2534201</v>
      </c>
      <c r="R50" s="3">
        <f>-'PIIE BOP data'!H50</f>
        <v>19472413979.8298</v>
      </c>
      <c r="S50" s="3">
        <f>+'PIIE BOP data'!I50</f>
        <v>25790557756.630699</v>
      </c>
      <c r="T50" s="3">
        <f>-'PIIE BOP data'!J50</f>
        <v>85467552565.023804</v>
      </c>
      <c r="U50" s="6">
        <f>+'PIIE BOP data'!S50</f>
        <v>40921845372.086197</v>
      </c>
      <c r="V50" s="6">
        <f>-'PIIE BOP data'!T50</f>
        <v>28958642204.643501</v>
      </c>
      <c r="W50" s="6">
        <f t="shared" si="2"/>
        <v>0</v>
      </c>
      <c r="X50" s="6">
        <f>+J50-K50+L50-M50+R50-S50+T50-V50+'PIIE BOP data'!V50</f>
        <v>0</v>
      </c>
    </row>
    <row r="51" spans="1:24" x14ac:dyDescent="0.25">
      <c r="A51" s="4">
        <v>40269</v>
      </c>
      <c r="B51" s="3">
        <f>+'PIIE BOP data'!K51</f>
        <v>366335780642.66803</v>
      </c>
      <c r="C51" s="3">
        <f>-'PIIE BOP data'!L51</f>
        <v>309466461529.27802</v>
      </c>
      <c r="D51" s="3">
        <f>+'PIIE BOP data'!M51</f>
        <v>45068058462.642403</v>
      </c>
      <c r="E51" s="3">
        <f>-'PIIE BOP data'!N51</f>
        <v>48769329735.466003</v>
      </c>
      <c r="F51" s="3">
        <f>+'PIIE BOP data'!O51</f>
        <v>27206754890.999599</v>
      </c>
      <c r="G51" s="3">
        <f>-'PIIE BOP data'!P51</f>
        <v>40197379927.423203</v>
      </c>
      <c r="H51" s="3">
        <f>+'PIIE BOP data'!Q51</f>
        <v>11687294364.684601</v>
      </c>
      <c r="I51" s="3">
        <f>-'PIIE BOP data'!R51</f>
        <v>2102237981.4093599</v>
      </c>
      <c r="J51" s="3">
        <f>-'PIIE BOP data'!B51</f>
        <v>11900092722.2201</v>
      </c>
      <c r="K51" s="3">
        <f>+'PIIE BOP data'!C51</f>
        <v>63552996387.620201</v>
      </c>
      <c r="L51" s="9">
        <f t="shared" si="0"/>
        <v>10189305704.361568</v>
      </c>
      <c r="M51" s="9">
        <f t="shared" si="1"/>
        <v>-3233220966.4570351</v>
      </c>
      <c r="N51" s="3">
        <f>-'PIIE BOP data'!D51</f>
        <v>6702266697.5256996</v>
      </c>
      <c r="O51" s="3">
        <f>+'PIIE BOP data'!F51</f>
        <v>-2533052838.5068898</v>
      </c>
      <c r="P51" s="3">
        <f>-'PIIE BOP data'!E51</f>
        <v>3487039006.8358698</v>
      </c>
      <c r="Q51" s="3">
        <f>+'PIIE BOP data'!G51</f>
        <v>-700168127.95014501</v>
      </c>
      <c r="R51" s="3">
        <f>-'PIIE BOP data'!H51</f>
        <v>48667224648.785896</v>
      </c>
      <c r="S51" s="3">
        <f>+'PIIE BOP data'!I51</f>
        <v>50184545530.124802</v>
      </c>
      <c r="T51" s="3">
        <f>-'PIIE BOP data'!J51</f>
        <v>80276183061.904297</v>
      </c>
      <c r="U51" s="6">
        <f>+'PIIE BOP data'!S51</f>
        <v>49762479187.417</v>
      </c>
      <c r="V51" s="6">
        <f>-'PIIE BOP data'!T51</f>
        <v>39867611793.364502</v>
      </c>
      <c r="W51" s="6">
        <f t="shared" si="2"/>
        <v>1.04522705078125E-3</v>
      </c>
      <c r="X51" s="6">
        <f>+J51-K51+L51-M51+R51-S51+T51-V51+'PIIE BOP data'!V51</f>
        <v>7.62939453125E-6</v>
      </c>
    </row>
    <row r="52" spans="1:24" x14ac:dyDescent="0.25">
      <c r="A52" s="4">
        <v>40360</v>
      </c>
      <c r="B52" s="3">
        <f>+'PIIE BOP data'!K52</f>
        <v>380948324779.88898</v>
      </c>
      <c r="C52" s="3">
        <f>-'PIIE BOP data'!L52</f>
        <v>313295254662.19202</v>
      </c>
      <c r="D52" s="3">
        <f>+'PIIE BOP data'!M52</f>
        <v>46912383042.246201</v>
      </c>
      <c r="E52" s="3">
        <f>-'PIIE BOP data'!N52</f>
        <v>46869875396.687698</v>
      </c>
      <c r="F52" s="3">
        <f>+'PIIE BOP data'!O52</f>
        <v>40377207193.019798</v>
      </c>
      <c r="G52" s="3">
        <f>-'PIIE BOP data'!P52</f>
        <v>43973863627.427696</v>
      </c>
      <c r="H52" s="3">
        <f>+'PIIE BOP data'!Q52</f>
        <v>12084249523.386101</v>
      </c>
      <c r="I52" s="3">
        <f>-'PIIE BOP data'!R52</f>
        <v>2011942866.7330799</v>
      </c>
      <c r="J52" s="3">
        <f>-'PIIE BOP data'!B52</f>
        <v>17383099127.810799</v>
      </c>
      <c r="K52" s="3">
        <f>+'PIIE BOP data'!C52</f>
        <v>67907347879.846901</v>
      </c>
      <c r="L52" s="9">
        <f t="shared" si="0"/>
        <v>3865339330.4937401</v>
      </c>
      <c r="M52" s="9">
        <f t="shared" si="1"/>
        <v>16096121785.229252</v>
      </c>
      <c r="N52" s="3">
        <f>-'PIIE BOP data'!D52</f>
        <v>1786027328.9907501</v>
      </c>
      <c r="O52" s="3">
        <f>+'PIIE BOP data'!F52</f>
        <v>17280112112.202301</v>
      </c>
      <c r="P52" s="3">
        <f>-'PIIE BOP data'!E52</f>
        <v>2079312001.50299</v>
      </c>
      <c r="Q52" s="3">
        <f>+'PIIE BOP data'!G52</f>
        <v>-1183990326.9730501</v>
      </c>
      <c r="R52" s="3">
        <f>-'PIIE BOP data'!H52</f>
        <v>65530351329.250397</v>
      </c>
      <c r="S52" s="3">
        <f>+'PIIE BOP data'!I52</f>
        <v>48711180978.607498</v>
      </c>
      <c r="T52" s="3">
        <f>-'PIIE BOP data'!J52</f>
        <v>116728522320.149</v>
      </c>
      <c r="U52" s="6">
        <f>+'PIIE BOP data'!S52</f>
        <v>74171227985.501099</v>
      </c>
      <c r="V52" s="6">
        <f>-'PIIE BOP data'!T52</f>
        <v>71082256727.554306</v>
      </c>
      <c r="W52" s="6">
        <f t="shared" si="2"/>
        <v>-5.035400390625E-4</v>
      </c>
      <c r="X52" s="6">
        <f>+J52-K52+L52-M52+R52-S52+T52-V52+'PIIE BOP data'!V52</f>
        <v>0</v>
      </c>
    </row>
    <row r="53" spans="1:24" x14ac:dyDescent="0.25">
      <c r="A53" s="4">
        <v>40452</v>
      </c>
      <c r="B53" s="3">
        <f>+'PIIE BOP data'!K53</f>
        <v>391903738063.30499</v>
      </c>
      <c r="C53" s="3">
        <f>-'PIIE BOP data'!L53</f>
        <v>328016849825.63599</v>
      </c>
      <c r="D53" s="3">
        <f>+'PIIE BOP data'!M53</f>
        <v>46838489965.757797</v>
      </c>
      <c r="E53" s="3">
        <f>-'PIIE BOP data'!N53</f>
        <v>53673089770.968498</v>
      </c>
      <c r="F53" s="3">
        <f>+'PIIE BOP data'!O53</f>
        <v>43596035674.381302</v>
      </c>
      <c r="G53" s="3">
        <f>-'PIIE BOP data'!P53</f>
        <v>39568235541.576302</v>
      </c>
      <c r="H53" s="3">
        <f>+'PIIE BOP data'!Q53</f>
        <v>14149307481.9932</v>
      </c>
      <c r="I53" s="3">
        <f>-'PIIE BOP data'!R53</f>
        <v>2274558984.30654</v>
      </c>
      <c r="J53" s="3">
        <f>-'PIIE BOP data'!B53</f>
        <v>21129706876.701401</v>
      </c>
      <c r="K53" s="3">
        <f>+'PIIE BOP data'!C53</f>
        <v>63318855739.780296</v>
      </c>
      <c r="L53" s="9">
        <f t="shared" si="0"/>
        <v>-2470692263.777657</v>
      </c>
      <c r="M53" s="9">
        <f t="shared" si="1"/>
        <v>13848920975.099169</v>
      </c>
      <c r="N53" s="3">
        <f>-'PIIE BOP data'!D53</f>
        <v>-106886276.653777</v>
      </c>
      <c r="O53" s="3">
        <f>+'PIIE BOP data'!F53</f>
        <v>12771423311.429399</v>
      </c>
      <c r="P53" s="3">
        <f>-'PIIE BOP data'!E53</f>
        <v>-2363805987.1238799</v>
      </c>
      <c r="Q53" s="3">
        <f>+'PIIE BOP data'!G53</f>
        <v>1077497663.66977</v>
      </c>
      <c r="R53" s="3">
        <f>-'PIIE BOP data'!H53</f>
        <v>-17407973111.222</v>
      </c>
      <c r="S53" s="3">
        <f>+'PIIE BOP data'!I53</f>
        <v>64021629628.453697</v>
      </c>
      <c r="T53" s="3">
        <f>-'PIIE BOP data'!J53</f>
        <v>189266769263.979</v>
      </c>
      <c r="U53" s="6">
        <f>+'PIIE BOP data'!S53</f>
        <v>72954837062.9505</v>
      </c>
      <c r="V53" s="6">
        <f>-'PIIE BOP data'!T53</f>
        <v>49596341973.487198</v>
      </c>
      <c r="W53" s="6">
        <f t="shared" si="2"/>
        <v>-5.340576171875E-4</v>
      </c>
      <c r="X53" s="6">
        <f>+J53-K53+L53-M53+R53-S53+T53-V53+'PIIE BOP data'!V53</f>
        <v>0</v>
      </c>
    </row>
    <row r="54" spans="1:24" x14ac:dyDescent="0.25">
      <c r="A54" s="4">
        <v>40544</v>
      </c>
      <c r="B54" s="3">
        <f>+'PIIE BOP data'!K54</f>
        <v>423468958864.95099</v>
      </c>
      <c r="C54" s="3">
        <f>-'PIIE BOP data'!L54</f>
        <v>381588113719.26599</v>
      </c>
      <c r="D54" s="3">
        <f>+'PIIE BOP data'!M54</f>
        <v>53978023777.497101</v>
      </c>
      <c r="E54" s="3">
        <f>-'PIIE BOP data'!N54</f>
        <v>64593167751.173599</v>
      </c>
      <c r="F54" s="3">
        <f>+'PIIE BOP data'!O54</f>
        <v>37312602853.735397</v>
      </c>
      <c r="G54" s="3">
        <f>-'PIIE BOP data'!P54</f>
        <v>62249362333.299301</v>
      </c>
      <c r="H54" s="3">
        <f>+'PIIE BOP data'!Q54</f>
        <v>13771364531.246201</v>
      </c>
      <c r="I54" s="3">
        <f>-'PIIE BOP data'!R54</f>
        <v>2671730120.4653802</v>
      </c>
      <c r="J54" s="3">
        <f>-'PIIE BOP data'!B54</f>
        <v>7239645028.02456</v>
      </c>
      <c r="K54" s="3">
        <f>+'PIIE BOP data'!C54</f>
        <v>72432997371.944901</v>
      </c>
      <c r="L54" s="9">
        <f t="shared" si="0"/>
        <v>-503836035.70764995</v>
      </c>
      <c r="M54" s="9">
        <f t="shared" si="1"/>
        <v>3567323399.8400898</v>
      </c>
      <c r="N54" s="3">
        <f>-'PIIE BOP data'!D54</f>
        <v>-1929984231.80267</v>
      </c>
      <c r="O54" s="3">
        <f>+'PIIE BOP data'!F54</f>
        <v>2436807608.5866699</v>
      </c>
      <c r="P54" s="3">
        <f>-'PIIE BOP data'!E54</f>
        <v>1426148196.0950201</v>
      </c>
      <c r="Q54" s="3">
        <f>+'PIIE BOP data'!G54</f>
        <v>1130515791.2534201</v>
      </c>
      <c r="R54" s="3">
        <f>-'PIIE BOP data'!H54</f>
        <v>33279199739.6264</v>
      </c>
      <c r="S54" s="3">
        <f>+'PIIE BOP data'!I54</f>
        <v>58175667823.355103</v>
      </c>
      <c r="T54" s="3">
        <f>-'PIIE BOP data'!J54</f>
        <v>130680741542.142</v>
      </c>
      <c r="U54" s="6">
        <f>+'PIIE BOP data'!S54</f>
        <v>17428576103.224201</v>
      </c>
      <c r="V54" s="6">
        <f>-'PIIE BOP data'!T54</f>
        <v>36623102256.890404</v>
      </c>
      <c r="W54" s="6">
        <f t="shared" si="2"/>
        <v>1.21307373046875E-3</v>
      </c>
      <c r="X54" s="6">
        <f>+J54-K54+L54-M54+R54-S54+T54-V54+'PIIE BOP data'!V54</f>
        <v>1.52587890625E-5</v>
      </c>
    </row>
    <row r="55" spans="1:24" x14ac:dyDescent="0.25">
      <c r="A55" s="4">
        <v>40634</v>
      </c>
      <c r="B55" s="3">
        <f>+'PIIE BOP data'!K55</f>
        <v>453896480917.08698</v>
      </c>
      <c r="C55" s="3">
        <f>-'PIIE BOP data'!L55</f>
        <v>389615303110.25702</v>
      </c>
      <c r="D55" s="3">
        <f>+'PIIE BOP data'!M55</f>
        <v>48244581215.295898</v>
      </c>
      <c r="E55" s="3">
        <f>-'PIIE BOP data'!N55</f>
        <v>58162434047.862602</v>
      </c>
      <c r="F55" s="3">
        <f>+'PIIE BOP data'!O55</f>
        <v>36190610863.731598</v>
      </c>
      <c r="G55" s="3">
        <f>-'PIIE BOP data'!P55</f>
        <v>47481516986.888802</v>
      </c>
      <c r="H55" s="3">
        <f>+'PIIE BOP data'!Q55</f>
        <v>14460258556.5746</v>
      </c>
      <c r="I55" s="3">
        <f>-'PIIE BOP data'!R55</f>
        <v>7806149356.4873505</v>
      </c>
      <c r="J55" s="3">
        <f>-'PIIE BOP data'!B55</f>
        <v>12268142578.8064</v>
      </c>
      <c r="K55" s="3">
        <f>+'PIIE BOP data'!C55</f>
        <v>77470104174.178299</v>
      </c>
      <c r="L55" s="9">
        <f t="shared" si="0"/>
        <v>-1035707201.3872731</v>
      </c>
      <c r="M55" s="9">
        <f t="shared" si="1"/>
        <v>6100549346.7854948</v>
      </c>
      <c r="N55" s="3">
        <f>-'PIIE BOP data'!D55</f>
        <v>485133514.98569697</v>
      </c>
      <c r="O55" s="3">
        <f>+'PIIE BOP data'!F55</f>
        <v>6368554574.7356396</v>
      </c>
      <c r="P55" s="3">
        <f>-'PIIE BOP data'!E55</f>
        <v>-1520840716.3729701</v>
      </c>
      <c r="Q55" s="3">
        <f>+'PIIE BOP data'!G55</f>
        <v>-268005227.95014501</v>
      </c>
      <c r="R55" s="3">
        <f>-'PIIE BOP data'!H55</f>
        <v>50689795869.741096</v>
      </c>
      <c r="S55" s="3">
        <f>+'PIIE BOP data'!I55</f>
        <v>80840550427.023895</v>
      </c>
      <c r="T55" s="3">
        <f>-'PIIE BOP data'!J55</f>
        <v>140748499653.15601</v>
      </c>
      <c r="U55" s="6">
        <f>+'PIIE BOP data'!S55</f>
        <v>49726528051.193298</v>
      </c>
      <c r="V55" s="6">
        <f>-'PIIE BOP data'!T55</f>
        <v>37598653559.709999</v>
      </c>
      <c r="W55" s="6">
        <f t="shared" si="2"/>
        <v>0</v>
      </c>
      <c r="X55" s="6">
        <f>+J55-K55+L55-M55+R55-S55+T55-V55+'PIIE BOP data'!V55</f>
        <v>-3.0517578125E-5</v>
      </c>
    </row>
    <row r="56" spans="1:24" x14ac:dyDescent="0.25">
      <c r="A56" s="4">
        <v>40725</v>
      </c>
      <c r="B56" s="3">
        <f>+'PIIE BOP data'!K56</f>
        <v>474296222761.74902</v>
      </c>
      <c r="C56" s="3">
        <f>-'PIIE BOP data'!L56</f>
        <v>401699066758.22101</v>
      </c>
      <c r="D56" s="3">
        <f>+'PIIE BOP data'!M56</f>
        <v>48576711579.065804</v>
      </c>
      <c r="E56" s="3">
        <f>-'PIIE BOP data'!N56</f>
        <v>61762149316.914597</v>
      </c>
      <c r="F56" s="3">
        <f>+'PIIE BOP data'!O56</f>
        <v>23201475504.725101</v>
      </c>
      <c r="G56" s="3">
        <f>-'PIIE BOP data'!P56</f>
        <v>53356788072.994797</v>
      </c>
      <c r="H56" s="3">
        <f>+'PIIE BOP data'!Q56</f>
        <v>14555396010.486099</v>
      </c>
      <c r="I56" s="3">
        <f>-'PIIE BOP data'!R56</f>
        <v>9839505320.4127903</v>
      </c>
      <c r="J56" s="3">
        <f>-'PIIE BOP data'!B56</f>
        <v>15392076438.774799</v>
      </c>
      <c r="K56" s="3">
        <f>+'PIIE BOP data'!C56</f>
        <v>66262151310.743401</v>
      </c>
      <c r="L56" s="9">
        <f t="shared" si="0"/>
        <v>-826292324.92289019</v>
      </c>
      <c r="M56" s="9">
        <f t="shared" si="1"/>
        <v>7224336588.0964298</v>
      </c>
      <c r="N56" s="3">
        <f>-'PIIE BOP data'!D56</f>
        <v>1193761046.8907399</v>
      </c>
      <c r="O56" s="3">
        <f>+'PIIE BOP data'!F56</f>
        <v>2604171001.3322601</v>
      </c>
      <c r="P56" s="3">
        <f>-'PIIE BOP data'!E56</f>
        <v>-2020053371.8136301</v>
      </c>
      <c r="Q56" s="3">
        <f>+'PIIE BOP data'!G56</f>
        <v>4620165586.7641697</v>
      </c>
      <c r="R56" s="3">
        <f>-'PIIE BOP data'!H56</f>
        <v>44955040363.585098</v>
      </c>
      <c r="S56" s="3">
        <f>+'PIIE BOP data'!I56</f>
        <v>70828227095.020599</v>
      </c>
      <c r="T56" s="3">
        <f>-'PIIE BOP data'!J56</f>
        <v>100389268128.716</v>
      </c>
      <c r="U56" s="6">
        <f>+'PIIE BOP data'!S56</f>
        <v>33972296387.4828</v>
      </c>
      <c r="V56" s="6">
        <f>-'PIIE BOP data'!T56</f>
        <v>15884972875.826401</v>
      </c>
      <c r="W56" s="6">
        <f t="shared" si="2"/>
        <v>0</v>
      </c>
      <c r="X56" s="6">
        <f>+J56-K56+L56-M56+R56-S56+T56-V56+'PIIE BOP data'!V56</f>
        <v>0</v>
      </c>
    </row>
    <row r="57" spans="1:24" x14ac:dyDescent="0.25">
      <c r="A57" s="4">
        <v>40817</v>
      </c>
      <c r="B57" s="3">
        <f>+'PIIE BOP data'!K57</f>
        <v>456143780944.85797</v>
      </c>
      <c r="C57" s="3">
        <f>-'PIIE BOP data'!L57</f>
        <v>406202207266.97601</v>
      </c>
      <c r="D57" s="3">
        <f>+'PIIE BOP data'!M57</f>
        <v>50247688426.961304</v>
      </c>
      <c r="E57" s="3">
        <f>-'PIIE BOP data'!N57</f>
        <v>63326267604.120796</v>
      </c>
      <c r="F57" s="3">
        <f>+'PIIE BOP data'!O57</f>
        <v>47562899184.470398</v>
      </c>
      <c r="G57" s="3">
        <f>-'PIIE BOP data'!P57</f>
        <v>51497487937.087097</v>
      </c>
      <c r="H57" s="3">
        <f>+'PIIE BOP data'!Q57</f>
        <v>12783095935.1632</v>
      </c>
      <c r="I57" s="3">
        <f>-'PIIE BOP data'!R57</f>
        <v>10742140647.6196</v>
      </c>
      <c r="J57" s="3">
        <f>-'PIIE BOP data'!B57</f>
        <v>13520777014.0418</v>
      </c>
      <c r="K57" s="3">
        <f>+'PIIE BOP data'!C57</f>
        <v>63906966293.0681</v>
      </c>
      <c r="L57" s="9">
        <f t="shared" si="0"/>
        <v>-3881851210.0671568</v>
      </c>
      <c r="M57" s="9">
        <f t="shared" si="1"/>
        <v>-3500749625.7738605</v>
      </c>
      <c r="N57" s="3">
        <f>-'PIIE BOP data'!D57</f>
        <v>-853029126.66377699</v>
      </c>
      <c r="O57" s="3">
        <f>+'PIIE BOP data'!F57</f>
        <v>-6101105562.0805702</v>
      </c>
      <c r="P57" s="3">
        <f>-'PIIE BOP data'!E57</f>
        <v>-3028822083.4033799</v>
      </c>
      <c r="Q57" s="3">
        <f>+'PIIE BOP data'!G57</f>
        <v>2600355936.3067098</v>
      </c>
      <c r="R57" s="3">
        <f>-'PIIE BOP data'!H57</f>
        <v>54680072660.430801</v>
      </c>
      <c r="S57" s="3">
        <f>+'PIIE BOP data'!I57</f>
        <v>-17506911502.663799</v>
      </c>
      <c r="T57" s="3">
        <f>-'PIIE BOP data'!J57</f>
        <v>15982942288.549999</v>
      </c>
      <c r="U57" s="6">
        <f>+'PIIE BOP data'!S57</f>
        <v>34969361035.649597</v>
      </c>
      <c r="V57" s="6">
        <f>-'PIIE BOP data'!T57</f>
        <v>37670573139.464996</v>
      </c>
      <c r="W57" s="6">
        <f t="shared" si="2"/>
        <v>-2.2125244140625E-4</v>
      </c>
      <c r="X57" s="6">
        <f>+J57-K57+L57-M57+R57-S57+T57-V57+'PIIE BOP data'!V57</f>
        <v>7.62939453125E-6</v>
      </c>
    </row>
    <row r="58" spans="1:24" x14ac:dyDescent="0.25">
      <c r="A58" s="4">
        <v>40909</v>
      </c>
      <c r="B58" s="3">
        <f>+'PIIE BOP data'!K58</f>
        <v>454992609360.70001</v>
      </c>
      <c r="C58" s="3">
        <f>-'PIIE BOP data'!L58</f>
        <v>413129447183.685</v>
      </c>
      <c r="D58" s="3">
        <f>+'PIIE BOP data'!M58</f>
        <v>48512866412.765198</v>
      </c>
      <c r="E58" s="3">
        <f>-'PIIE BOP data'!N58</f>
        <v>62737669564.903198</v>
      </c>
      <c r="F58" s="3">
        <f>+'PIIE BOP data'!O58</f>
        <v>63056119942.479897</v>
      </c>
      <c r="G58" s="3">
        <f>-'PIIE BOP data'!P58</f>
        <v>48867632457.466003</v>
      </c>
      <c r="H58" s="3">
        <f>+'PIIE BOP data'!Q58</f>
        <v>13144957522.7862</v>
      </c>
      <c r="I58" s="3">
        <f>-'PIIE BOP data'!R58</f>
        <v>10476887344.259701</v>
      </c>
      <c r="J58" s="3">
        <f>-'PIIE BOP data'!B58</f>
        <v>16537958521.024599</v>
      </c>
      <c r="K58" s="3">
        <f>+'PIIE BOP data'!C58</f>
        <v>59739703185.495003</v>
      </c>
      <c r="L58" s="9">
        <f t="shared" si="0"/>
        <v>-6753074131.4184599</v>
      </c>
      <c r="M58" s="9">
        <f t="shared" si="1"/>
        <v>9274277433.9174805</v>
      </c>
      <c r="N58" s="3">
        <f>-'PIIE BOP data'!D58</f>
        <v>-3803621536.9926701</v>
      </c>
      <c r="O58" s="3">
        <f>+'PIIE BOP data'!F58</f>
        <v>4245375715.4066701</v>
      </c>
      <c r="P58" s="3">
        <f>-'PIIE BOP data'!E58</f>
        <v>-2949452594.4257898</v>
      </c>
      <c r="Q58" s="3">
        <f>+'PIIE BOP data'!G58</f>
        <v>5028901718.5108099</v>
      </c>
      <c r="R58" s="3">
        <f>-'PIIE BOP data'!H58</f>
        <v>61034310300.210701</v>
      </c>
      <c r="S58" s="3">
        <f>+'PIIE BOP data'!I58</f>
        <v>30551825941.3563</v>
      </c>
      <c r="T58" s="3">
        <f>-'PIIE BOP data'!J58</f>
        <v>64135294742.107803</v>
      </c>
      <c r="U58" s="6">
        <f>+'PIIE BOP data'!S58</f>
        <v>44494916688.417198</v>
      </c>
      <c r="V58" s="6">
        <f>-'PIIE BOP data'!T58</f>
        <v>35492023449.101501</v>
      </c>
      <c r="W58" s="6">
        <f t="shared" si="2"/>
        <v>2.0599365234375E-4</v>
      </c>
      <c r="X58" s="6">
        <f>+J58-K58+L58-M58+R58-S58+T58-V58+'PIIE BOP data'!V58</f>
        <v>0</v>
      </c>
    </row>
    <row r="59" spans="1:24" x14ac:dyDescent="0.25">
      <c r="A59" s="4">
        <v>41000</v>
      </c>
      <c r="B59" s="3">
        <f>+'PIIE BOP data'!K59</f>
        <v>510015321220.42999</v>
      </c>
      <c r="C59" s="3">
        <f>-'PIIE BOP data'!L59</f>
        <v>419814848835.23102</v>
      </c>
      <c r="D59" s="3">
        <f>+'PIIE BOP data'!M59</f>
        <v>50259497821.4058</v>
      </c>
      <c r="E59" s="3">
        <f>-'PIIE BOP data'!N59</f>
        <v>70846133038.957504</v>
      </c>
      <c r="F59" s="3">
        <f>+'PIIE BOP data'!O59</f>
        <v>30654924960.301601</v>
      </c>
      <c r="G59" s="3">
        <f>-'PIIE BOP data'!P59</f>
        <v>36054661861.3088</v>
      </c>
      <c r="H59" s="3">
        <f>+'PIIE BOP data'!Q59</f>
        <v>12800155043.374599</v>
      </c>
      <c r="I59" s="3">
        <f>-'PIIE BOP data'!R59</f>
        <v>12011097973.0735</v>
      </c>
      <c r="J59" s="3">
        <f>-'PIIE BOP data'!B59</f>
        <v>14885798642.176399</v>
      </c>
      <c r="K59" s="3">
        <f>+'PIIE BOP data'!C59</f>
        <v>55981229314.6483</v>
      </c>
      <c r="L59" s="9">
        <f t="shared" si="0"/>
        <v>-118668859.99688697</v>
      </c>
      <c r="M59" s="9">
        <f t="shared" si="1"/>
        <v>7051304534.6135902</v>
      </c>
      <c r="N59" s="3">
        <f>-'PIIE BOP data'!D59</f>
        <v>872533216.86569798</v>
      </c>
      <c r="O59" s="3">
        <f>+'PIIE BOP data'!F59</f>
        <v>1988297939.4016399</v>
      </c>
      <c r="P59" s="3">
        <f>-'PIIE BOP data'!E59</f>
        <v>-991202076.86258495</v>
      </c>
      <c r="Q59" s="3">
        <f>+'PIIE BOP data'!G59</f>
        <v>5063006595.2119503</v>
      </c>
      <c r="R59" s="3">
        <f>-'PIIE BOP data'!H59</f>
        <v>98282820099.181198</v>
      </c>
      <c r="S59" s="3">
        <f>+'PIIE BOP data'!I59</f>
        <v>15156466282.354799</v>
      </c>
      <c r="T59" s="3">
        <f>-'PIIE BOP data'!J59</f>
        <v>-13535154687.1957</v>
      </c>
      <c r="U59" s="6">
        <f>+'PIIE BOP data'!S59</f>
        <v>65003157336.941597</v>
      </c>
      <c r="V59" s="6">
        <f>-'PIIE BOP data'!T59</f>
        <v>20664921669.928799</v>
      </c>
      <c r="W59" s="6">
        <f t="shared" si="2"/>
        <v>-4.3487548828125E-4</v>
      </c>
      <c r="X59" s="6">
        <f>+J59-K59+L59-M59+R59-S59+T59-V59+'PIIE BOP data'!V59</f>
        <v>0</v>
      </c>
    </row>
    <row r="60" spans="1:24" x14ac:dyDescent="0.25">
      <c r="A60" s="4">
        <v>41091</v>
      </c>
      <c r="B60" s="3">
        <f>+'PIIE BOP data'!K60</f>
        <v>500536668993.617</v>
      </c>
      <c r="C60" s="3">
        <f>-'PIIE BOP data'!L60</f>
        <v>410571322653.39697</v>
      </c>
      <c r="D60" s="3">
        <f>+'PIIE BOP data'!M60</f>
        <v>51331796634.615799</v>
      </c>
      <c r="E60" s="3">
        <f>-'PIIE BOP data'!N60</f>
        <v>74721768920.3992</v>
      </c>
      <c r="F60" s="3">
        <f>+'PIIE BOP data'!O60</f>
        <v>45147099270.9151</v>
      </c>
      <c r="G60" s="3">
        <f>-'PIIE BOP data'!P60</f>
        <v>44649733241.614799</v>
      </c>
      <c r="H60" s="3">
        <f>+'PIIE BOP data'!Q60</f>
        <v>12494098047.126101</v>
      </c>
      <c r="I60" s="3">
        <f>-'PIIE BOP data'!R60</f>
        <v>11832410420.7171</v>
      </c>
      <c r="J60" s="3">
        <f>-'PIIE BOP data'!B60</f>
        <v>13805485932.3197</v>
      </c>
      <c r="K60" s="3">
        <f>+'PIIE BOP data'!C60</f>
        <v>57895166730.281097</v>
      </c>
      <c r="L60" s="9">
        <f t="shared" si="0"/>
        <v>13864459651.136539</v>
      </c>
      <c r="M60" s="9">
        <f t="shared" si="1"/>
        <v>16579390424.91589</v>
      </c>
      <c r="N60" s="3">
        <f>-'PIIE BOP data'!D60</f>
        <v>2981746034.9907398</v>
      </c>
      <c r="O60" s="3">
        <f>+'PIIE BOP data'!F60</f>
        <v>11444336144.4123</v>
      </c>
      <c r="P60" s="3">
        <f>-'PIIE BOP data'!E60</f>
        <v>10882713616.1458</v>
      </c>
      <c r="Q60" s="3">
        <f>+'PIIE BOP data'!G60</f>
        <v>5135054280.5035896</v>
      </c>
      <c r="R60" s="3">
        <f>-'PIIE BOP data'!H60</f>
        <v>27167027455.5448</v>
      </c>
      <c r="S60" s="3">
        <f>+'PIIE BOP data'!I60</f>
        <v>-62522804831.415199</v>
      </c>
      <c r="T60" s="3">
        <f>-'PIIE BOP data'!J60</f>
        <v>8287808419.8393202</v>
      </c>
      <c r="U60" s="6">
        <f>+'PIIE BOP data'!S60</f>
        <v>67734427710.146103</v>
      </c>
      <c r="V60" s="6">
        <f>-'PIIE BOP data'!T60</f>
        <v>51462624398.5923</v>
      </c>
      <c r="W60" s="6">
        <f t="shared" si="2"/>
        <v>-1.8310546875E-4</v>
      </c>
      <c r="X60" s="6">
        <f>+J60-K60+L60-M60+R60-S60+T60-V60+'PIIE BOP data'!V60</f>
        <v>7.62939453125E-6</v>
      </c>
    </row>
    <row r="61" spans="1:24" x14ac:dyDescent="0.25">
      <c r="A61" s="4">
        <v>41183</v>
      </c>
      <c r="B61" s="3">
        <f>+'PIIE BOP data'!K61</f>
        <v>507971813249.745</v>
      </c>
      <c r="C61" s="3">
        <f>-'PIIE BOP data'!L61</f>
        <v>418431040997</v>
      </c>
      <c r="D61" s="3">
        <f>+'PIIE BOP data'!M61</f>
        <v>51471438683.091301</v>
      </c>
      <c r="E61" s="3">
        <f>-'PIIE BOP data'!N61</f>
        <v>72994904434.795395</v>
      </c>
      <c r="F61" s="3">
        <f>+'PIIE BOP data'!O61</f>
        <v>28178899218.457901</v>
      </c>
      <c r="G61" s="3">
        <f>-'PIIE BOP data'!P61</f>
        <v>57351847165.4571</v>
      </c>
      <c r="H61" s="3">
        <f>+'PIIE BOP data'!Q61</f>
        <v>12727919917.0632</v>
      </c>
      <c r="I61" s="3">
        <f>-'PIIE BOP data'!R61</f>
        <v>13413032737.1688</v>
      </c>
      <c r="J61" s="3">
        <f>-'PIIE BOP data'!B61</f>
        <v>19734143428.479301</v>
      </c>
      <c r="K61" s="3">
        <f>+'PIIE BOP data'!C61</f>
        <v>67597768930.995598</v>
      </c>
      <c r="L61" s="9">
        <f t="shared" si="0"/>
        <v>-602053610.1990099</v>
      </c>
      <c r="M61" s="9">
        <f t="shared" si="1"/>
        <v>21264965226.150482</v>
      </c>
      <c r="N61" s="3">
        <f>-'PIIE BOP data'!D61</f>
        <v>-2079893421.65378</v>
      </c>
      <c r="O61" s="3">
        <f>+'PIIE BOP data'!F61</f>
        <v>12224692274.9181</v>
      </c>
      <c r="P61" s="3">
        <f>-'PIIE BOP data'!E61</f>
        <v>1477839811.4547701</v>
      </c>
      <c r="Q61" s="3">
        <f>+'PIIE BOP data'!G61</f>
        <v>9040272951.2323799</v>
      </c>
      <c r="R61" s="3">
        <f>-'PIIE BOP data'!H61</f>
        <v>45196099830.957298</v>
      </c>
      <c r="S61" s="3">
        <f>+'PIIE BOP data'!I61</f>
        <v>-11573077505.363899</v>
      </c>
      <c r="T61" s="3">
        <f>-'PIIE BOP data'!J61</f>
        <v>37663621043.578598</v>
      </c>
      <c r="U61" s="6">
        <f>+'PIIE BOP data'!S61</f>
        <v>38159245733.936302</v>
      </c>
      <c r="V61" s="6">
        <f>-'PIIE BOP data'!T61</f>
        <v>24970091592.174</v>
      </c>
      <c r="W61" s="6">
        <f t="shared" si="2"/>
        <v>-1.9073486328125E-4</v>
      </c>
      <c r="X61" s="6">
        <f>+J61-K61+L61-M61+R61-S61+T61-V61+'PIIE BOP data'!V61</f>
        <v>0</v>
      </c>
    </row>
    <row r="62" spans="1:24" x14ac:dyDescent="0.25">
      <c r="A62" s="4">
        <v>41275</v>
      </c>
      <c r="B62" s="3">
        <f>+'PIIE BOP data'!K62</f>
        <v>536607246694.26099</v>
      </c>
      <c r="C62" s="3">
        <f>-'PIIE BOP data'!L62</f>
        <v>447409455219.35797</v>
      </c>
      <c r="D62" s="3">
        <f>+'PIIE BOP data'!M62</f>
        <v>49420502341.5438</v>
      </c>
      <c r="E62" s="3">
        <f>-'PIIE BOP data'!N62</f>
        <v>74729636892.286499</v>
      </c>
      <c r="F62" s="3">
        <f>+'PIIE BOP data'!O62</f>
        <v>55491783346.325401</v>
      </c>
      <c r="G62" s="3">
        <f>-'PIIE BOP data'!P62</f>
        <v>61193240647.815697</v>
      </c>
      <c r="H62" s="3">
        <f>+'PIIE BOP data'!Q62</f>
        <v>12461513634.196199</v>
      </c>
      <c r="I62" s="3">
        <f>-'PIIE BOP data'!R62</f>
        <v>13743464673.7861</v>
      </c>
      <c r="J62" s="3">
        <f>-'PIIE BOP data'!B62</f>
        <v>22361635095.024601</v>
      </c>
      <c r="K62" s="3">
        <f>+'PIIE BOP data'!C62</f>
        <v>57985679165.691399</v>
      </c>
      <c r="L62" s="9">
        <f t="shared" si="0"/>
        <v>-437600584.96698302</v>
      </c>
      <c r="M62" s="9">
        <f t="shared" si="1"/>
        <v>17658489467.142532</v>
      </c>
      <c r="N62" s="3">
        <f>-'PIIE BOP data'!D62</f>
        <v>-569306993.02266502</v>
      </c>
      <c r="O62" s="3">
        <f>+'PIIE BOP data'!F62</f>
        <v>10177518415.5403</v>
      </c>
      <c r="P62" s="3">
        <f>-'PIIE BOP data'!E62</f>
        <v>131706408.055682</v>
      </c>
      <c r="Q62" s="3">
        <f>+'PIIE BOP data'!G62</f>
        <v>7480971051.6022301</v>
      </c>
      <c r="R62" s="3">
        <f>-'PIIE BOP data'!H62</f>
        <v>32787099109.028099</v>
      </c>
      <c r="S62" s="3">
        <f>+'PIIE BOP data'!I62</f>
        <v>64181085599.653297</v>
      </c>
      <c r="T62" s="3">
        <f>-'PIIE BOP data'!J62</f>
        <v>146459693778.80801</v>
      </c>
      <c r="U62" s="6">
        <f>+'PIIE BOP data'!S62</f>
        <v>56905248583.079697</v>
      </c>
      <c r="V62" s="6">
        <f>-'PIIE BOP data'!T62</f>
        <v>61448913743.351898</v>
      </c>
      <c r="W62" s="6">
        <f t="shared" si="2"/>
        <v>4.2724609375E-4</v>
      </c>
      <c r="X62" s="6">
        <f>+J62-K62+L62-M62+R62-S62+T62-V62+'PIIE BOP data'!V62</f>
        <v>0</v>
      </c>
    </row>
    <row r="63" spans="1:24" x14ac:dyDescent="0.25">
      <c r="A63" s="4">
        <v>41365</v>
      </c>
      <c r="B63" s="3">
        <f>+'PIIE BOP data'!K63</f>
        <v>533831178394.41699</v>
      </c>
      <c r="C63" s="3">
        <f>-'PIIE BOP data'!L63</f>
        <v>441009572338.85699</v>
      </c>
      <c r="D63" s="3">
        <f>+'PIIE BOP data'!M63</f>
        <v>50554107739.705803</v>
      </c>
      <c r="E63" s="3">
        <f>-'PIIE BOP data'!N63</f>
        <v>80153707007.877899</v>
      </c>
      <c r="F63" s="3">
        <f>+'PIIE BOP data'!O63</f>
        <v>43055931702.301598</v>
      </c>
      <c r="G63" s="3">
        <f>-'PIIE BOP data'!P63</f>
        <v>55492738428.180298</v>
      </c>
      <c r="H63" s="3">
        <f>+'PIIE BOP data'!Q63</f>
        <v>13389096420.614599</v>
      </c>
      <c r="I63" s="3">
        <f>-'PIIE BOP data'!R63</f>
        <v>15504770954.6595</v>
      </c>
      <c r="J63" s="3">
        <f>-'PIIE BOP data'!B63</f>
        <v>16547624264.436399</v>
      </c>
      <c r="K63" s="3">
        <f>+'PIIE BOP data'!C63</f>
        <v>73384540568.809799</v>
      </c>
      <c r="L63" s="9">
        <f t="shared" si="0"/>
        <v>7244255714.2955294</v>
      </c>
      <c r="M63" s="9">
        <f t="shared" si="1"/>
        <v>9079527419.8159199</v>
      </c>
      <c r="N63" s="3">
        <f>-'PIIE BOP data'!D63</f>
        <v>1989893056.8657</v>
      </c>
      <c r="O63" s="3">
        <f>+'PIIE BOP data'!F63</f>
        <v>4658090718.3118095</v>
      </c>
      <c r="P63" s="3">
        <f>-'PIIE BOP data'!E63</f>
        <v>5254362657.4298296</v>
      </c>
      <c r="Q63" s="3">
        <f>+'PIIE BOP data'!G63</f>
        <v>4421436701.5041103</v>
      </c>
      <c r="R63" s="3">
        <f>-'PIIE BOP data'!H63</f>
        <v>25866308033.692902</v>
      </c>
      <c r="S63" s="3">
        <f>+'PIIE BOP data'!I63</f>
        <v>-14258588376.409599</v>
      </c>
      <c r="T63" s="3">
        <f>-'PIIE BOP data'!J63</f>
        <v>44804782521.904297</v>
      </c>
      <c r="U63" s="6">
        <f>+'PIIE BOP data'!S63</f>
        <v>48669525527.4645</v>
      </c>
      <c r="V63" s="6">
        <f>-'PIIE BOP data'!T63</f>
        <v>25596617529.493599</v>
      </c>
      <c r="W63" s="6">
        <f t="shared" si="2"/>
        <v>-1.8310546875E-4</v>
      </c>
      <c r="X63" s="6">
        <f>+J63-K63+L63-M63+R63-S63+T63-V63+'PIIE BOP data'!V63</f>
        <v>7.62939453125E-6</v>
      </c>
    </row>
    <row r="64" spans="1:24" x14ac:dyDescent="0.25">
      <c r="A64" s="4">
        <v>41456</v>
      </c>
      <c r="B64" s="3">
        <f>+'PIIE BOP data'!K64</f>
        <v>524888546905.052</v>
      </c>
      <c r="C64" s="3">
        <f>-'PIIE BOP data'!L64</f>
        <v>448415503847.95398</v>
      </c>
      <c r="D64" s="3">
        <f>+'PIIE BOP data'!M64</f>
        <v>51498227632.885803</v>
      </c>
      <c r="E64" s="3">
        <f>-'PIIE BOP data'!N64</f>
        <v>90475170953.955902</v>
      </c>
      <c r="F64" s="3">
        <f>+'PIIE BOP data'!O64</f>
        <v>50496776357.9151</v>
      </c>
      <c r="G64" s="3">
        <f>-'PIIE BOP data'!P64</f>
        <v>62465002946.811302</v>
      </c>
      <c r="H64" s="3">
        <f>+'PIIE BOP data'!Q64</f>
        <v>14298903595.7661</v>
      </c>
      <c r="I64" s="3">
        <f>-'PIIE BOP data'!R64</f>
        <v>15699862730.952499</v>
      </c>
      <c r="J64" s="3">
        <f>-'PIIE BOP data'!B64</f>
        <v>15254030639.369699</v>
      </c>
      <c r="K64" s="3">
        <f>+'PIIE BOP data'!C64</f>
        <v>65955922133.917603</v>
      </c>
      <c r="L64" s="9">
        <f t="shared" si="0"/>
        <v>1058865748.39589</v>
      </c>
      <c r="M64" s="9">
        <f t="shared" si="1"/>
        <v>8979059846.3975391</v>
      </c>
      <c r="N64" s="3">
        <f>-'PIIE BOP data'!D64</f>
        <v>2226386631.27075</v>
      </c>
      <c r="O64" s="3">
        <f>+'PIIE BOP data'!F64</f>
        <v>3608771018.56603</v>
      </c>
      <c r="P64" s="3">
        <f>-'PIIE BOP data'!E64</f>
        <v>-1167520882.87486</v>
      </c>
      <c r="Q64" s="3">
        <f>+'PIIE BOP data'!G64</f>
        <v>5370288827.8315096</v>
      </c>
      <c r="R64" s="3">
        <f>-'PIIE BOP data'!H64</f>
        <v>39845143816.285599</v>
      </c>
      <c r="S64" s="3">
        <f>+'PIIE BOP data'!I64</f>
        <v>71386562741.273804</v>
      </c>
      <c r="T64" s="3">
        <f>-'PIIE BOP data'!J64</f>
        <v>105777396496.989</v>
      </c>
      <c r="U64" s="6">
        <f>+'PIIE BOP data'!S64</f>
        <v>24126914011.945099</v>
      </c>
      <c r="V64" s="6">
        <f>-'PIIE BOP data'!T64</f>
        <v>15903487242.985201</v>
      </c>
      <c r="W64" s="6">
        <f t="shared" si="2"/>
        <v>2.2125244140625E-4</v>
      </c>
      <c r="X64" s="6">
        <f>+J64-K64+L64-M64+R64-S64+T64-V64+'PIIE BOP data'!V64</f>
        <v>1.52587890625E-5</v>
      </c>
    </row>
    <row r="65" spans="1:24" x14ac:dyDescent="0.25">
      <c r="A65" s="4">
        <v>41548</v>
      </c>
      <c r="B65" s="3">
        <f>+'PIIE BOP data'!K65</f>
        <v>553261963115.69995</v>
      </c>
      <c r="C65" s="3">
        <f>-'PIIE BOP data'!L65</f>
        <v>452773105963.39203</v>
      </c>
      <c r="D65" s="3">
        <f>+'PIIE BOP data'!M65</f>
        <v>55532964974.541298</v>
      </c>
      <c r="E65" s="3">
        <f>-'PIIE BOP data'!N65</f>
        <v>85249023970.309601</v>
      </c>
      <c r="F65" s="3">
        <f>+'PIIE BOP data'!O65</f>
        <v>34928668214.457901</v>
      </c>
      <c r="G65" s="3">
        <f>-'PIIE BOP data'!P65</f>
        <v>83264306617.966293</v>
      </c>
      <c r="H65" s="3">
        <f>+'PIIE BOP data'!Q65</f>
        <v>13012128019.9832</v>
      </c>
      <c r="I65" s="3">
        <f>-'PIIE BOP data'!R65</f>
        <v>16947026015.6266</v>
      </c>
      <c r="J65" s="3">
        <f>-'PIIE BOP data'!B65</f>
        <v>18807589684.479301</v>
      </c>
      <c r="K65" s="3">
        <f>+'PIIE BOP data'!C65</f>
        <v>93602289598.584595</v>
      </c>
      <c r="L65" s="9">
        <f t="shared" si="0"/>
        <v>-2512546964.3706598</v>
      </c>
      <c r="M65" s="9">
        <f t="shared" si="1"/>
        <v>22527014924.128979</v>
      </c>
      <c r="N65" s="3">
        <f>-'PIIE BOP data'!D65</f>
        <v>-1115905728.65378</v>
      </c>
      <c r="O65" s="3">
        <f>+'PIIE BOP data'!F65</f>
        <v>14150590621.7143</v>
      </c>
      <c r="P65" s="3">
        <f>-'PIIE BOP data'!E65</f>
        <v>-1396641235.7168801</v>
      </c>
      <c r="Q65" s="3">
        <f>+'PIIE BOP data'!G65</f>
        <v>8376424302.4146795</v>
      </c>
      <c r="R65" s="3">
        <f>-'PIIE BOP data'!H65</f>
        <v>43463764789.568199</v>
      </c>
      <c r="S65" s="3">
        <f>+'PIIE BOP data'!I65</f>
        <v>92852838568.463699</v>
      </c>
      <c r="T65" s="3">
        <f>-'PIIE BOP data'!J65</f>
        <v>134337554164.41901</v>
      </c>
      <c r="U65" s="6">
        <f>+'PIIE BOP data'!S65</f>
        <v>18502261757.388302</v>
      </c>
      <c r="V65" s="6">
        <f>-'PIIE BOP data'!T65</f>
        <v>-14617843865.942101</v>
      </c>
      <c r="W65" s="6">
        <f t="shared" si="2"/>
        <v>-4.84466552734375E-4</v>
      </c>
      <c r="X65" s="6">
        <f>+J65-K65+L65-M65+R65-S65+T65-V65+'PIIE BOP data'!V65</f>
        <v>-3.0517578125E-5</v>
      </c>
    </row>
    <row r="66" spans="1:24" x14ac:dyDescent="0.25">
      <c r="A66" s="4">
        <v>41640</v>
      </c>
      <c r="B66" s="3">
        <f>+'PIIE BOP data'!K66</f>
        <v>525802751829.82202</v>
      </c>
      <c r="C66" s="3">
        <f>-'PIIE BOP data'!L66</f>
        <v>458929165392.28198</v>
      </c>
      <c r="D66" s="3">
        <f>+'PIIE BOP data'!M66</f>
        <v>48831981039.2798</v>
      </c>
      <c r="E66" s="3">
        <f>-'PIIE BOP data'!N66</f>
        <v>102377940917.99001</v>
      </c>
      <c r="F66" s="3">
        <f>+'PIIE BOP data'!O66</f>
        <v>54704826625.825401</v>
      </c>
      <c r="G66" s="3">
        <f>-'PIIE BOP data'!P66</f>
        <v>50023773132.826401</v>
      </c>
      <c r="H66" s="3">
        <f>+'PIIE BOP data'!Q66</f>
        <v>13746250010.2262</v>
      </c>
      <c r="I66" s="3">
        <f>-'PIIE BOP data'!R66</f>
        <v>10351612880.623199</v>
      </c>
      <c r="J66" s="3">
        <f>-'PIIE BOP data'!B66</f>
        <v>20158283996.524601</v>
      </c>
      <c r="K66" s="3">
        <f>+'PIIE BOP data'!C66</f>
        <v>59945174837.6521</v>
      </c>
      <c r="L66" s="9">
        <f t="shared" si="0"/>
        <v>-5118030509.6540298</v>
      </c>
      <c r="M66" s="9">
        <f t="shared" si="1"/>
        <v>23952522657.158348</v>
      </c>
      <c r="N66" s="3">
        <f>-'PIIE BOP data'!D66</f>
        <v>-2109492448.2026701</v>
      </c>
      <c r="O66" s="3">
        <f>+'PIIE BOP data'!F66</f>
        <v>9747838559.2644501</v>
      </c>
      <c r="P66" s="3">
        <f>-'PIIE BOP data'!E66</f>
        <v>-3008538061.4513602</v>
      </c>
      <c r="Q66" s="3">
        <f>+'PIIE BOP data'!G66</f>
        <v>14204684097.8939</v>
      </c>
      <c r="R66" s="3">
        <f>-'PIIE BOP data'!H66</f>
        <v>59004112303.346497</v>
      </c>
      <c r="S66" s="3">
        <f>+'PIIE BOP data'!I66</f>
        <v>57538308680.259804</v>
      </c>
      <c r="T66" s="3">
        <f>-'PIIE BOP data'!J66</f>
        <v>114966581056.608</v>
      </c>
      <c r="U66" s="6">
        <f>+'PIIE BOP data'!S66</f>
        <v>21403317181.431</v>
      </c>
      <c r="V66" s="6">
        <f>-'PIIE BOP data'!T66</f>
        <v>47678281249.700302</v>
      </c>
      <c r="W66" s="6">
        <f t="shared" si="2"/>
        <v>8.35418701171875E-4</v>
      </c>
      <c r="X66" s="6">
        <f>+J66-K66+L66-M66+R66-S66+T66-V66+'PIIE BOP data'!V66</f>
        <v>0</v>
      </c>
    </row>
    <row r="67" spans="1:24" x14ac:dyDescent="0.25">
      <c r="A67" s="4">
        <v>41730</v>
      </c>
      <c r="B67" s="3">
        <f>+'PIIE BOP data'!K67</f>
        <v>556840209348.93103</v>
      </c>
      <c r="C67" s="3">
        <f>-'PIIE BOP data'!L67</f>
        <v>450428537755.33002</v>
      </c>
      <c r="D67" s="3">
        <f>+'PIIE BOP data'!M67</f>
        <v>60530260122.177696</v>
      </c>
      <c r="E67" s="3">
        <f>-'PIIE BOP data'!N67</f>
        <v>103429059954.99699</v>
      </c>
      <c r="F67" s="3">
        <f>+'PIIE BOP data'!O67</f>
        <v>64545514201.861603</v>
      </c>
      <c r="G67" s="3">
        <f>-'PIIE BOP data'!P67</f>
        <v>48451744125.7509</v>
      </c>
      <c r="H67" s="3">
        <f>+'PIIE BOP data'!Q67</f>
        <v>10189664217.9846</v>
      </c>
      <c r="I67" s="3">
        <f>-'PIIE BOP data'!R67</f>
        <v>8314435110.2440701</v>
      </c>
      <c r="J67" s="3">
        <f>-'PIIE BOP data'!B67</f>
        <v>29545996877.3064</v>
      </c>
      <c r="K67" s="3">
        <f>+'PIIE BOP data'!C67</f>
        <v>58162603965.3004</v>
      </c>
      <c r="L67" s="9">
        <f t="shared" ref="L67:L112" si="3">+N67+P67</f>
        <v>1611186433.5029979</v>
      </c>
      <c r="M67" s="9">
        <f t="shared" ref="M67:M112" si="4">+O67+Q67</f>
        <v>12222550812.259871</v>
      </c>
      <c r="N67" s="3">
        <f>-'PIIE BOP data'!D67</f>
        <v>-336248109.14430201</v>
      </c>
      <c r="O67" s="3">
        <f>+'PIIE BOP data'!F67</f>
        <v>7744378462.9403801</v>
      </c>
      <c r="P67" s="3">
        <f>-'PIIE BOP data'!E67</f>
        <v>1947434542.6473</v>
      </c>
      <c r="Q67" s="3">
        <f>+'PIIE BOP data'!G67</f>
        <v>4478172349.3194904</v>
      </c>
      <c r="R67" s="3">
        <f>-'PIIE BOP data'!H67</f>
        <v>120461490590.96201</v>
      </c>
      <c r="S67" s="3">
        <f>+'PIIE BOP data'!I67</f>
        <v>36201133093.614899</v>
      </c>
      <c r="T67" s="3">
        <f>-'PIIE BOP data'!J67</f>
        <v>20635906951.365601</v>
      </c>
      <c r="U67" s="6">
        <f>+'PIIE BOP data'!S67</f>
        <v>81481870944.632095</v>
      </c>
      <c r="V67" s="6">
        <f>-'PIIE BOP data'!T67</f>
        <v>65007419589.3424</v>
      </c>
      <c r="W67" s="6">
        <f t="shared" ref="W67:W111" si="5">+B67-C67+D67-E67+F67-G67+H67-I67-U67</f>
        <v>8.697509765625E-4</v>
      </c>
      <c r="X67" s="6">
        <f>+J67-K67+L67-M67+R67-S67+T67-V67+'PIIE BOP data'!V67</f>
        <v>0</v>
      </c>
    </row>
    <row r="68" spans="1:24" x14ac:dyDescent="0.25">
      <c r="A68" s="4">
        <v>41821</v>
      </c>
      <c r="B68" s="3">
        <f>+'PIIE BOP data'!K68</f>
        <v>585573029890.08496</v>
      </c>
      <c r="C68" s="3">
        <f>-'PIIE BOP data'!L68</f>
        <v>455710452390.30103</v>
      </c>
      <c r="D68" s="3">
        <f>+'PIIE BOP data'!M68</f>
        <v>52783916863.281502</v>
      </c>
      <c r="E68" s="3">
        <f>-'PIIE BOP data'!N68</f>
        <v>112819405020.325</v>
      </c>
      <c r="F68" s="3">
        <f>+'PIIE BOP data'!O68</f>
        <v>61229505144.875099</v>
      </c>
      <c r="G68" s="3">
        <f>-'PIIE BOP data'!P68</f>
        <v>59267533488.523903</v>
      </c>
      <c r="H68" s="3">
        <f>+'PIIE BOP data'!Q68</f>
        <v>8754620529.4760609</v>
      </c>
      <c r="I68" s="3">
        <f>-'PIIE BOP data'!R68</f>
        <v>10499363952.638901</v>
      </c>
      <c r="J68" s="3">
        <f>-'PIIE BOP data'!B68</f>
        <v>37130840889.109703</v>
      </c>
      <c r="K68" s="3">
        <f>+'PIIE BOP data'!C68</f>
        <v>72758424029.270203</v>
      </c>
      <c r="L68" s="9">
        <f t="shared" si="3"/>
        <v>7070373438.0361404</v>
      </c>
      <c r="M68" s="9">
        <f t="shared" si="4"/>
        <v>28721844438.581299</v>
      </c>
      <c r="N68" s="3">
        <f>-'PIIE BOP data'!D68</f>
        <v>1415277258.56075</v>
      </c>
      <c r="O68" s="3">
        <f>+'PIIE BOP data'!F68</f>
        <v>15864123365.9501</v>
      </c>
      <c r="P68" s="3">
        <f>-'PIIE BOP data'!E68</f>
        <v>5655096179.4753904</v>
      </c>
      <c r="Q68" s="3">
        <f>+'PIIE BOP data'!G68</f>
        <v>12857721072.631201</v>
      </c>
      <c r="R68" s="3">
        <f>-'PIIE BOP data'!H68</f>
        <v>74537782710.309906</v>
      </c>
      <c r="S68" s="3">
        <f>+'PIIE BOP data'!I68</f>
        <v>-6901168841.1408501</v>
      </c>
      <c r="T68" s="3">
        <f>-'PIIE BOP data'!J68</f>
        <v>8662217175.2026005</v>
      </c>
      <c r="U68" s="6">
        <f>+'PIIE BOP data'!S68</f>
        <v>70044317575.929001</v>
      </c>
      <c r="V68" s="6">
        <f>-'PIIE BOP data'!T68</f>
        <v>33111709849.4813</v>
      </c>
      <c r="W68" s="6">
        <f t="shared" si="5"/>
        <v>-1.983642578125E-4</v>
      </c>
      <c r="X68" s="6">
        <f>+J68-K68+L68-M68+R68-S68+T68-V68+'PIIE BOP data'!V68</f>
        <v>7.62939453125E-6</v>
      </c>
    </row>
    <row r="69" spans="1:24" x14ac:dyDescent="0.25">
      <c r="A69" s="4">
        <v>41913</v>
      </c>
      <c r="B69" s="3">
        <f>+'PIIE BOP data'!K69</f>
        <v>575545287928.37</v>
      </c>
      <c r="C69" s="3">
        <f>-'PIIE BOP data'!L69</f>
        <v>443651501657.17999</v>
      </c>
      <c r="D69" s="3">
        <f>+'PIIE BOP data'!M69</f>
        <v>56994593639.167603</v>
      </c>
      <c r="E69" s="3">
        <f>-'PIIE BOP data'!N69</f>
        <v>114256720625.439</v>
      </c>
      <c r="F69" s="3">
        <f>+'PIIE BOP data'!O69</f>
        <v>58892444507.357903</v>
      </c>
      <c r="G69" s="3">
        <f>-'PIIE BOP data'!P69</f>
        <v>68328025423.914001</v>
      </c>
      <c r="H69" s="3">
        <f>+'PIIE BOP data'!Q69</f>
        <v>8436164030.9731998</v>
      </c>
      <c r="I69" s="3">
        <f>-'PIIE BOP data'!R69</f>
        <v>10515170227.698799</v>
      </c>
      <c r="J69" s="3">
        <f>-'PIIE BOP data'!B69</f>
        <v>36294432542.819298</v>
      </c>
      <c r="K69" s="3">
        <f>+'PIIE BOP data'!C69</f>
        <v>77230978232.112595</v>
      </c>
      <c r="L69" s="9">
        <f t="shared" si="3"/>
        <v>7251214358.3882103</v>
      </c>
      <c r="M69" s="9">
        <f t="shared" si="4"/>
        <v>28347273199.023872</v>
      </c>
      <c r="N69" s="3">
        <f>-'PIIE BOP data'!D69</f>
        <v>2432002539.7462201</v>
      </c>
      <c r="O69" s="3">
        <f>+'PIIE BOP data'!F69</f>
        <v>18559448551.689602</v>
      </c>
      <c r="P69" s="3">
        <f>-'PIIE BOP data'!E69</f>
        <v>4819211818.6419897</v>
      </c>
      <c r="Q69" s="3">
        <f>+'PIIE BOP data'!G69</f>
        <v>9787824647.3342705</v>
      </c>
      <c r="R69" s="3">
        <f>-'PIIE BOP data'!H69</f>
        <v>74906104788.5504</v>
      </c>
      <c r="S69" s="3">
        <f>+'PIIE BOP data'!I69</f>
        <v>-36686892420.1362</v>
      </c>
      <c r="T69" s="3">
        <f>-'PIIE BOP data'!J69</f>
        <v>-26484583366.941399</v>
      </c>
      <c r="U69" s="6">
        <f>+'PIIE BOP data'!S69</f>
        <v>63117072171.637199</v>
      </c>
      <c r="V69" s="6">
        <f>-'PIIE BOP data'!T69</f>
        <v>23343746862.9562</v>
      </c>
      <c r="W69" s="6">
        <f t="shared" si="5"/>
        <v>-2.74658203125E-4</v>
      </c>
      <c r="X69" s="6">
        <f>+J69-K69+L69-M69+R69-S69+T69-V69+'PIIE BOP data'!V69</f>
        <v>0</v>
      </c>
    </row>
    <row r="70" spans="1:24" x14ac:dyDescent="0.25">
      <c r="A70" s="4">
        <v>42005</v>
      </c>
      <c r="B70" s="3">
        <f>+'PIIE BOP data'!K70</f>
        <v>527247686696.565</v>
      </c>
      <c r="C70" s="3">
        <f>-'PIIE BOP data'!L70</f>
        <v>385363484324.48901</v>
      </c>
      <c r="D70" s="3">
        <f>+'PIIE BOP data'!M70</f>
        <v>53011736320.422798</v>
      </c>
      <c r="E70" s="3">
        <f>-'PIIE BOP data'!N70</f>
        <v>101249046242.495</v>
      </c>
      <c r="F70" s="3">
        <f>+'PIIE BOP data'!O70</f>
        <v>64908336667.264198</v>
      </c>
      <c r="G70" s="3">
        <f>-'PIIE BOP data'!P70</f>
        <v>66128702363.256203</v>
      </c>
      <c r="H70" s="3">
        <f>+'PIIE BOP data'!Q70</f>
        <v>9905987624.3161602</v>
      </c>
      <c r="I70" s="3">
        <f>-'PIIE BOP data'!R70</f>
        <v>11233260961.1528</v>
      </c>
      <c r="J70" s="3">
        <f>-'PIIE BOP data'!B70</f>
        <v>23186159445.4846</v>
      </c>
      <c r="K70" s="3">
        <f>+'PIIE BOP data'!C70</f>
        <v>65456252429.2332</v>
      </c>
      <c r="L70" s="9">
        <f t="shared" si="3"/>
        <v>21840571482.3423</v>
      </c>
      <c r="M70" s="9">
        <f t="shared" si="4"/>
        <v>20441746789.230072</v>
      </c>
      <c r="N70" s="3">
        <f>-'PIIE BOP data'!D70</f>
        <v>11223518572.2073</v>
      </c>
      <c r="O70" s="3">
        <f>+'PIIE BOP data'!F70</f>
        <v>8466379145.8266697</v>
      </c>
      <c r="P70" s="3">
        <f>-'PIIE BOP data'!E70</f>
        <v>10617052910.135</v>
      </c>
      <c r="Q70" s="3">
        <f>+'PIIE BOP data'!G70</f>
        <v>11975367643.4034</v>
      </c>
      <c r="R70" s="3">
        <f>-'PIIE BOP data'!H70</f>
        <v>23203410744.271801</v>
      </c>
      <c r="S70" s="3">
        <f>+'PIIE BOP data'!I70</f>
        <v>-123876003197.217</v>
      </c>
      <c r="T70" s="3">
        <f>-'PIIE BOP data'!J70</f>
        <v>-90748557942.462799</v>
      </c>
      <c r="U70" s="6">
        <f>+'PIIE BOP data'!S70</f>
        <v>91099253417.175003</v>
      </c>
      <c r="V70" s="6">
        <f>-'PIIE BOP data'!T70</f>
        <v>16395688897.375799</v>
      </c>
      <c r="W70" s="6">
        <f t="shared" si="5"/>
        <v>1.373291015625E-4</v>
      </c>
      <c r="X70" s="6">
        <f>+J70-K70+L70-M70+R70-S70+T70-V70+'PIIE BOP data'!V70</f>
        <v>0</v>
      </c>
    </row>
    <row r="71" spans="1:24" x14ac:dyDescent="0.25">
      <c r="A71" s="4">
        <v>42095</v>
      </c>
      <c r="B71" s="3">
        <f>+'PIIE BOP data'!K71</f>
        <v>531244086653.93103</v>
      </c>
      <c r="C71" s="3">
        <f>-'PIIE BOP data'!L71</f>
        <v>392257026540.97498</v>
      </c>
      <c r="D71" s="3">
        <f>+'PIIE BOP data'!M71</f>
        <v>55028879956.760498</v>
      </c>
      <c r="E71" s="3">
        <f>-'PIIE BOP data'!N71</f>
        <v>111735095922.05701</v>
      </c>
      <c r="F71" s="3">
        <f>+'PIIE BOP data'!O71</f>
        <v>63495778760.648903</v>
      </c>
      <c r="G71" s="3">
        <f>-'PIIE BOP data'!P71</f>
        <v>70373681012.781296</v>
      </c>
      <c r="H71" s="3">
        <f>+'PIIE BOP data'!Q71</f>
        <v>8941861071.9845791</v>
      </c>
      <c r="I71" s="3">
        <f>-'PIIE BOP data'!R71</f>
        <v>10746442678.351999</v>
      </c>
      <c r="J71" s="3">
        <f>-'PIIE BOP data'!B71</f>
        <v>32963577885.456402</v>
      </c>
      <c r="K71" s="3">
        <f>+'PIIE BOP data'!C71</f>
        <v>66098425716.543602</v>
      </c>
      <c r="L71" s="9">
        <f t="shared" si="3"/>
        <v>34389485825.881599</v>
      </c>
      <c r="M71" s="9">
        <f t="shared" si="4"/>
        <v>14489654104.331455</v>
      </c>
      <c r="N71" s="3">
        <f>-'PIIE BOP data'!D71</f>
        <v>20650949934.905701</v>
      </c>
      <c r="O71" s="3">
        <f>+'PIIE BOP data'!F71</f>
        <v>13645145467.2516</v>
      </c>
      <c r="P71" s="3">
        <f>-'PIIE BOP data'!E71</f>
        <v>13738535890.975901</v>
      </c>
      <c r="Q71" s="3">
        <f>+'PIIE BOP data'!G71</f>
        <v>844508637.07985497</v>
      </c>
      <c r="R71" s="3">
        <f>-'PIIE BOP data'!H71</f>
        <v>49747467931.186996</v>
      </c>
      <c r="S71" s="3">
        <f>+'PIIE BOP data'!I71</f>
        <v>-24658284081.1054</v>
      </c>
      <c r="T71" s="3">
        <f>-'PIIE BOP data'!J71</f>
        <v>11321180338.597</v>
      </c>
      <c r="U71" s="6">
        <f>+'PIIE BOP data'!S71</f>
        <v>73598360289.160202</v>
      </c>
      <c r="V71" s="6">
        <f>-'PIIE BOP data'!T71</f>
        <v>71705460121.922897</v>
      </c>
      <c r="W71" s="6">
        <f t="shared" si="5"/>
        <v>-4.8828125E-4</v>
      </c>
      <c r="X71" s="6">
        <f>+J71-K71+L71-M71+R71-S71+T71-V71+'PIIE BOP data'!V71</f>
        <v>0</v>
      </c>
    </row>
    <row r="72" spans="1:24" x14ac:dyDescent="0.25">
      <c r="A72" s="4">
        <v>42186</v>
      </c>
      <c r="B72" s="3">
        <f>+'PIIE BOP data'!K72</f>
        <v>539210803070.13702</v>
      </c>
      <c r="C72" s="3">
        <f>-'PIIE BOP data'!L72</f>
        <v>389119433991.89801</v>
      </c>
      <c r="D72" s="3">
        <f>+'PIIE BOP data'!M72</f>
        <v>53330211279.607498</v>
      </c>
      <c r="E72" s="3">
        <f>-'PIIE BOP data'!N72</f>
        <v>113263985936.07201</v>
      </c>
      <c r="F72" s="3">
        <f>+'PIIE BOP data'!O72</f>
        <v>37577034948.536201</v>
      </c>
      <c r="G72" s="3">
        <f>-'PIIE BOP data'!P72</f>
        <v>65228725635.094803</v>
      </c>
      <c r="H72" s="3">
        <f>+'PIIE BOP data'!Q72</f>
        <v>9136485537.6560593</v>
      </c>
      <c r="I72" s="3">
        <f>-'PIIE BOP data'!R72</f>
        <v>13337162737.9569</v>
      </c>
      <c r="J72" s="3">
        <f>-'PIIE BOP data'!B72</f>
        <v>53165182779.3097</v>
      </c>
      <c r="K72" s="3">
        <f>+'PIIE BOP data'!C72</f>
        <v>50959720017.399902</v>
      </c>
      <c r="L72" s="9">
        <f t="shared" si="3"/>
        <v>3366946091.4437442</v>
      </c>
      <c r="M72" s="9">
        <f t="shared" si="4"/>
        <v>-15738245187.120739</v>
      </c>
      <c r="N72" s="3">
        <f>-'PIIE BOP data'!D72</f>
        <v>-871058250.11925602</v>
      </c>
      <c r="O72" s="3">
        <f>+'PIIE BOP data'!F72</f>
        <v>-3854641871.6477399</v>
      </c>
      <c r="P72" s="3">
        <f>-'PIIE BOP data'!E72</f>
        <v>4238004341.5630002</v>
      </c>
      <c r="Q72" s="3">
        <f>+'PIIE BOP data'!G72</f>
        <v>-11883603315.473</v>
      </c>
      <c r="R72" s="3">
        <f>-'PIIE BOP data'!H72</f>
        <v>3519905149.15418</v>
      </c>
      <c r="S72" s="3">
        <f>+'PIIE BOP data'!I72</f>
        <v>-98830584120.736099</v>
      </c>
      <c r="T72" s="3">
        <f>-'PIIE BOP data'!J72</f>
        <v>-151811126522.793</v>
      </c>
      <c r="U72" s="6">
        <f>+'PIIE BOP data'!S72</f>
        <v>58305226534.914902</v>
      </c>
      <c r="V72" s="6">
        <f>-'PIIE BOP data'!T72</f>
        <v>-26445236057.974201</v>
      </c>
      <c r="W72" s="6">
        <f t="shared" si="5"/>
        <v>1.4495849609375E-4</v>
      </c>
      <c r="X72" s="6">
        <f>+J72-K72+L72-M72+R72-S72+T72-V72+'PIIE BOP data'!V72</f>
        <v>0</v>
      </c>
    </row>
    <row r="73" spans="1:24" x14ac:dyDescent="0.25">
      <c r="A73" s="4">
        <v>42278</v>
      </c>
      <c r="B73" s="3">
        <f>+'PIIE BOP data'!K73</f>
        <v>545050840031.66699</v>
      </c>
      <c r="C73" s="3">
        <f>-'PIIE BOP data'!L73</f>
        <v>399822399229.224</v>
      </c>
      <c r="D73" s="3">
        <f>+'PIIE BOP data'!M73</f>
        <v>56028208300.007797</v>
      </c>
      <c r="E73" s="3">
        <f>-'PIIE BOP data'!N73</f>
        <v>109471215840.617</v>
      </c>
      <c r="F73" s="3">
        <f>+'PIIE BOP data'!O73</f>
        <v>57834794039.727997</v>
      </c>
      <c r="G73" s="3">
        <f>-'PIIE BOP data'!P73</f>
        <v>74283954209.923706</v>
      </c>
      <c r="H73" s="3">
        <f>+'PIIE BOP data'!Q73</f>
        <v>7954030495.5531998</v>
      </c>
      <c r="I73" s="3">
        <f>-'PIIE BOP data'!R73</f>
        <v>13270826792.895599</v>
      </c>
      <c r="J73" s="3">
        <f>-'PIIE BOP data'!B73</f>
        <v>65075761752.369301</v>
      </c>
      <c r="K73" s="3">
        <f>+'PIIE BOP data'!C73</f>
        <v>59974933464.222099</v>
      </c>
      <c r="L73" s="9">
        <f t="shared" si="3"/>
        <v>13611980764.65234</v>
      </c>
      <c r="M73" s="9">
        <f t="shared" si="4"/>
        <v>-12454233425.430799</v>
      </c>
      <c r="N73" s="3">
        <f>-'PIIE BOP data'!D73</f>
        <v>8675390186.0462208</v>
      </c>
      <c r="O73" s="3">
        <f>+'PIIE BOP data'!F73</f>
        <v>-3292386175.8305702</v>
      </c>
      <c r="P73" s="3">
        <f>-'PIIE BOP data'!E73</f>
        <v>4936590578.6061201</v>
      </c>
      <c r="Q73" s="3">
        <f>+'PIIE BOP data'!G73</f>
        <v>-9161847249.6002293</v>
      </c>
      <c r="R73" s="3">
        <f>-'PIIE BOP data'!H73</f>
        <v>5994498183.7342901</v>
      </c>
      <c r="S73" s="3">
        <f>+'PIIE BOP data'!I73</f>
        <v>-104173462460.214</v>
      </c>
      <c r="T73" s="3">
        <f>-'PIIE BOP data'!J73</f>
        <v>-111700732116.64101</v>
      </c>
      <c r="U73" s="6">
        <f>+'PIIE BOP data'!S73</f>
        <v>70019476794.296799</v>
      </c>
      <c r="V73" s="6">
        <f>-'PIIE BOP data'!T73</f>
        <v>29866997361.226799</v>
      </c>
      <c r="W73" s="6">
        <f t="shared" si="5"/>
        <v>-1.1138916015625E-3</v>
      </c>
      <c r="X73" s="6">
        <f>+J73-K73+L73-M73+R73-S73+T73-V73+'PIIE BOP data'!V73</f>
        <v>0</v>
      </c>
    </row>
    <row r="74" spans="1:24" x14ac:dyDescent="0.25">
      <c r="A74" s="4">
        <v>42370</v>
      </c>
      <c r="B74" s="3">
        <f>+'PIIE BOP data'!K74</f>
        <v>469228690483.61499</v>
      </c>
      <c r="C74" s="3">
        <f>-'PIIE BOP data'!L74</f>
        <v>341562389597.08099</v>
      </c>
      <c r="D74" s="3">
        <f>+'PIIE BOP data'!M74</f>
        <v>51520118419.685303</v>
      </c>
      <c r="E74" s="3">
        <f>-'PIIE BOP data'!N74</f>
        <v>103365736204.83099</v>
      </c>
      <c r="F74" s="3">
        <f>+'PIIE BOP data'!O74</f>
        <v>52036657717.359703</v>
      </c>
      <c r="G74" s="3">
        <f>-'PIIE BOP data'!P74</f>
        <v>64640367913.783401</v>
      </c>
      <c r="H74" s="3">
        <f>+'PIIE BOP data'!Q74</f>
        <v>8300394956.47616</v>
      </c>
      <c r="I74" s="3">
        <f>-'PIIE BOP data'!R74</f>
        <v>10081303668.7386</v>
      </c>
      <c r="J74" s="3">
        <f>-'PIIE BOP data'!B74</f>
        <v>60984500876.513603</v>
      </c>
      <c r="K74" s="3">
        <f>+'PIIE BOP data'!C74</f>
        <v>39933745304.954697</v>
      </c>
      <c r="L74" s="9">
        <f t="shared" si="3"/>
        <v>17854888914.402321</v>
      </c>
      <c r="M74" s="9">
        <f t="shared" si="4"/>
        <v>-15576028818.119932</v>
      </c>
      <c r="N74" s="3">
        <f>-'PIIE BOP data'!D74</f>
        <v>10117723188.897301</v>
      </c>
      <c r="O74" s="3">
        <f>+'PIIE BOP data'!F74</f>
        <v>6415035016.7366695</v>
      </c>
      <c r="P74" s="3">
        <f>-'PIIE BOP data'!E74</f>
        <v>7737165725.5050201</v>
      </c>
      <c r="Q74" s="3">
        <f>+'PIIE BOP data'!G74</f>
        <v>-21991063834.856602</v>
      </c>
      <c r="R74" s="3">
        <f>-'PIIE BOP data'!H74</f>
        <v>39844570339.108498</v>
      </c>
      <c r="S74" s="3">
        <f>+'PIIE BOP data'!I74</f>
        <v>-50437663100.714203</v>
      </c>
      <c r="T74" s="3">
        <f>-'PIIE BOP data'!J74</f>
        <v>-133783293579.058</v>
      </c>
      <c r="U74" s="6">
        <f>+'PIIE BOP data'!S74</f>
        <v>61436064192.701698</v>
      </c>
      <c r="V74" s="6">
        <f>-'PIIE BOP data'!T74</f>
        <v>9620742348.6810894</v>
      </c>
      <c r="W74" s="6">
        <f t="shared" si="5"/>
        <v>4.8065185546875E-4</v>
      </c>
      <c r="X74" s="6">
        <f>+J74-K74+L74-M74+R74-S74+T74-V74+'PIIE BOP data'!V74</f>
        <v>0</v>
      </c>
    </row>
    <row r="75" spans="1:24" x14ac:dyDescent="0.25">
      <c r="A75" s="4">
        <v>42461</v>
      </c>
      <c r="B75" s="3">
        <f>+'PIIE BOP data'!K75</f>
        <v>497147393937.79102</v>
      </c>
      <c r="C75" s="3">
        <f>-'PIIE BOP data'!L75</f>
        <v>370990835141.375</v>
      </c>
      <c r="D75" s="3">
        <f>+'PIIE BOP data'!M75</f>
        <v>52456839449.221802</v>
      </c>
      <c r="E75" s="3">
        <f>-'PIIE BOP data'!N75</f>
        <v>104732649382.414</v>
      </c>
      <c r="F75" s="3">
        <f>+'PIIE BOP data'!O75</f>
        <v>57505162819.9851</v>
      </c>
      <c r="G75" s="3">
        <f>-'PIIE BOP data'!P75</f>
        <v>65115734054.477303</v>
      </c>
      <c r="H75" s="3">
        <f>+'PIIE BOP data'!Q75</f>
        <v>8362132732.6745901</v>
      </c>
      <c r="I75" s="3">
        <f>-'PIIE BOP data'!R75</f>
        <v>9535503968.3016605</v>
      </c>
      <c r="J75" s="3">
        <f>-'PIIE BOP data'!B75</f>
        <v>64648299061.1287</v>
      </c>
      <c r="K75" s="3">
        <f>+'PIIE BOP data'!C75</f>
        <v>42082013632.793404</v>
      </c>
      <c r="L75" s="9">
        <f t="shared" si="3"/>
        <v>17657523648.07156</v>
      </c>
      <c r="M75" s="9">
        <f t="shared" si="4"/>
        <v>22478226013.464622</v>
      </c>
      <c r="N75" s="3">
        <f>-'PIIE BOP data'!D75</f>
        <v>7911718961.4157</v>
      </c>
      <c r="O75" s="3">
        <f>+'PIIE BOP data'!F75</f>
        <v>668449560.08472002</v>
      </c>
      <c r="P75" s="3">
        <f>-'PIIE BOP data'!E75</f>
        <v>9745804686.6558609</v>
      </c>
      <c r="Q75" s="3">
        <f>+'PIIE BOP data'!G75</f>
        <v>21809776453.379902</v>
      </c>
      <c r="R75" s="3">
        <f>-'PIIE BOP data'!H75</f>
        <v>54547266574.563103</v>
      </c>
      <c r="S75" s="3">
        <f>+'PIIE BOP data'!I75</f>
        <v>7666995637.6878796</v>
      </c>
      <c r="T75" s="3">
        <f>-'PIIE BOP data'!J75</f>
        <v>-36304500662.611298</v>
      </c>
      <c r="U75" s="6">
        <f>+'PIIE BOP data'!S75</f>
        <v>65096806393.104797</v>
      </c>
      <c r="V75" s="6">
        <f>-'PIIE BOP data'!T75</f>
        <v>31592403527.0868</v>
      </c>
      <c r="W75" s="6">
        <f t="shared" si="5"/>
        <v>-2.5177001953125E-4</v>
      </c>
      <c r="X75" s="6">
        <f>+J75-K75+L75-M75+R75-S75+T75-V75+'PIIE BOP data'!V75</f>
        <v>0</v>
      </c>
    </row>
    <row r="76" spans="1:24" x14ac:dyDescent="0.25">
      <c r="A76" s="4">
        <v>42552</v>
      </c>
      <c r="B76" s="3">
        <f>+'PIIE BOP data'!K76</f>
        <v>507436947235.88702</v>
      </c>
      <c r="C76" s="3">
        <f>-'PIIE BOP data'!L76</f>
        <v>378601374035.664</v>
      </c>
      <c r="D76" s="3">
        <f>+'PIIE BOP data'!M76</f>
        <v>51594369688.093498</v>
      </c>
      <c r="E76" s="3">
        <f>-'PIIE BOP data'!N76</f>
        <v>112271511582.327</v>
      </c>
      <c r="F76" s="3">
        <f>+'PIIE BOP data'!O76</f>
        <v>68003620163.092003</v>
      </c>
      <c r="G76" s="3">
        <f>-'PIIE BOP data'!P76</f>
        <v>70153315493.046997</v>
      </c>
      <c r="H76" s="3">
        <f>+'PIIE BOP data'!Q76</f>
        <v>7563976049.8460598</v>
      </c>
      <c r="I76" s="3">
        <f>-'PIIE BOP data'!R76</f>
        <v>10023616976.0742</v>
      </c>
      <c r="J76" s="3">
        <f>-'PIIE BOP data'!B76</f>
        <v>55914795723.839699</v>
      </c>
      <c r="K76" s="3">
        <f>+'PIIE BOP data'!C76</f>
        <v>34394978156.4664</v>
      </c>
      <c r="L76" s="9">
        <f t="shared" si="3"/>
        <v>36695609015.027397</v>
      </c>
      <c r="M76" s="9">
        <f t="shared" si="4"/>
        <v>28344727444.439301</v>
      </c>
      <c r="N76" s="3">
        <f>-'PIIE BOP data'!D76</f>
        <v>16234220089.0044</v>
      </c>
      <c r="O76" s="3">
        <f>+'PIIE BOP data'!F76</f>
        <v>15331904575.7323</v>
      </c>
      <c r="P76" s="3">
        <f>-'PIIE BOP data'!E76</f>
        <v>20461388926.022999</v>
      </c>
      <c r="Q76" s="3">
        <f>+'PIIE BOP data'!G76</f>
        <v>13012822868.707001</v>
      </c>
      <c r="R76" s="3">
        <f>-'PIIE BOP data'!H76</f>
        <v>134485451698.05901</v>
      </c>
      <c r="S76" s="3">
        <f>+'PIIE BOP data'!I76</f>
        <v>47885875143.287804</v>
      </c>
      <c r="T76" s="3">
        <f>-'PIIE BOP data'!J76</f>
        <v>-127597868409.341</v>
      </c>
      <c r="U76" s="6">
        <f>+'PIIE BOP data'!S76</f>
        <v>63549095049.806999</v>
      </c>
      <c r="V76" s="6">
        <f>-'PIIE BOP data'!T76</f>
        <v>-9704547946.3341808</v>
      </c>
      <c r="W76" s="6">
        <f t="shared" si="5"/>
        <v>-6.0272216796875E-4</v>
      </c>
      <c r="X76" s="6">
        <f>+J76-K76+L76-M76+R76-S76+T76-V76+'PIIE BOP data'!V76</f>
        <v>0</v>
      </c>
    </row>
    <row r="77" spans="1:24" x14ac:dyDescent="0.25">
      <c r="A77" s="4">
        <v>42644</v>
      </c>
      <c r="B77" s="3">
        <f>+'PIIE BOP data'!K77</f>
        <v>515705607264.68701</v>
      </c>
      <c r="C77" s="3">
        <f>-'PIIE BOP data'!L77</f>
        <v>409481040788.76099</v>
      </c>
      <c r="D77" s="3">
        <f>+'PIIE BOP data'!M77</f>
        <v>52832502650.574097</v>
      </c>
      <c r="E77" s="3">
        <f>-'PIIE BOP data'!N77</f>
        <v>121179844154.953</v>
      </c>
      <c r="F77" s="3">
        <f>+'PIIE BOP data'!O77</f>
        <v>49108132291.256699</v>
      </c>
      <c r="G77" s="3">
        <f>-'PIIE BOP data'!P77</f>
        <v>81623945566.456406</v>
      </c>
      <c r="H77" s="3">
        <f>+'PIIE BOP data'!Q77</f>
        <v>6673587865.4932003</v>
      </c>
      <c r="I77" s="3">
        <f>-'PIIE BOP data'!R77</f>
        <v>10779929255.460699</v>
      </c>
      <c r="J77" s="3">
        <f>-'PIIE BOP data'!B77</f>
        <v>34876865092.092499</v>
      </c>
      <c r="K77" s="3">
        <f>+'PIIE BOP data'!C77</f>
        <v>58338847489.835999</v>
      </c>
      <c r="L77" s="9">
        <f t="shared" si="3"/>
        <v>30561559719.942318</v>
      </c>
      <c r="M77" s="9">
        <f t="shared" si="4"/>
        <v>15252039903.469231</v>
      </c>
      <c r="N77" s="3">
        <f>-'PIIE BOP data'!D77</f>
        <v>3974570143.13622</v>
      </c>
      <c r="O77" s="3">
        <f>+'PIIE BOP data'!F77</f>
        <v>1000683870.8694299</v>
      </c>
      <c r="P77" s="3">
        <f>-'PIIE BOP data'!E77</f>
        <v>26586989576.806099</v>
      </c>
      <c r="Q77" s="3">
        <f>+'PIIE BOP data'!G77</f>
        <v>14251356032.5998</v>
      </c>
      <c r="R77" s="3">
        <f>-'PIIE BOP data'!H77</f>
        <v>121028548222.76199</v>
      </c>
      <c r="S77" s="3">
        <f>+'PIIE BOP data'!I77</f>
        <v>28049899456.2896</v>
      </c>
      <c r="T77" s="3">
        <f>-'PIIE BOP data'!J77</f>
        <v>-145978932758.86099</v>
      </c>
      <c r="U77" s="6">
        <f>+'PIIE BOP data'!S77</f>
        <v>1255070306.3808801</v>
      </c>
      <c r="V77" s="6">
        <f>-'PIIE BOP data'!T77</f>
        <v>-59102939213.25</v>
      </c>
      <c r="W77" s="6">
        <f t="shared" si="5"/>
        <v>-9.6678733825683594E-4</v>
      </c>
      <c r="X77" s="6">
        <f>+J77-K77+L77-M77+R77-S77+T77-V77+'PIIE BOP data'!V77</f>
        <v>0</v>
      </c>
    </row>
    <row r="78" spans="1:24" x14ac:dyDescent="0.25">
      <c r="A78" s="4">
        <v>42736</v>
      </c>
      <c r="B78" s="3">
        <f>+'PIIE BOP data'!K78</f>
        <v>518528821908.17499</v>
      </c>
      <c r="C78" s="3">
        <f>-'PIIE BOP data'!L78</f>
        <v>413102616867.03003</v>
      </c>
      <c r="D78" s="3">
        <f>+'PIIE BOP data'!M78</f>
        <v>52270300119.233597</v>
      </c>
      <c r="E78" s="3">
        <f>-'PIIE BOP data'!N78</f>
        <v>114768360245.755</v>
      </c>
      <c r="F78" s="3">
        <f>+'PIIE BOP data'!O78</f>
        <v>69558613208.5345</v>
      </c>
      <c r="G78" s="3">
        <f>-'PIIE BOP data'!P78</f>
        <v>72705071845.906403</v>
      </c>
      <c r="H78" s="3">
        <f>+'PIIE BOP data'!Q78</f>
        <v>7085969922.7161598</v>
      </c>
      <c r="I78" s="3">
        <f>-'PIIE BOP data'!R78</f>
        <v>10024350385.805401</v>
      </c>
      <c r="J78" s="3">
        <f>-'PIIE BOP data'!B78</f>
        <v>31059933344.571301</v>
      </c>
      <c r="K78" s="3">
        <f>+'PIIE BOP data'!C78</f>
        <v>31678541198.313</v>
      </c>
      <c r="L78" s="9">
        <f t="shared" si="3"/>
        <v>14715058917.85235</v>
      </c>
      <c r="M78" s="9">
        <f t="shared" si="4"/>
        <v>17569344139.230118</v>
      </c>
      <c r="N78" s="3">
        <f>-'PIIE BOP data'!D78</f>
        <v>4796364939.7573299</v>
      </c>
      <c r="O78" s="3">
        <f>+'PIIE BOP data'!F78</f>
        <v>11078450098.0667</v>
      </c>
      <c r="P78" s="3">
        <f>-'PIIE BOP data'!E78</f>
        <v>9918693978.0950203</v>
      </c>
      <c r="Q78" s="3">
        <f>+'PIIE BOP data'!G78</f>
        <v>6490894041.1634197</v>
      </c>
      <c r="R78" s="3">
        <f>-'PIIE BOP data'!H78</f>
        <v>47668469440.212601</v>
      </c>
      <c r="S78" s="3">
        <f>+'PIIE BOP data'!I78</f>
        <v>45930547069.259399</v>
      </c>
      <c r="T78" s="3">
        <f>-'PIIE BOP data'!J78</f>
        <v>-13098616683.872601</v>
      </c>
      <c r="U78" s="6">
        <f>+'PIIE BOP data'!S78</f>
        <v>36843305814.161903</v>
      </c>
      <c r="V78" s="6">
        <f>-'PIIE BOP data'!T78</f>
        <v>-14599330181.783199</v>
      </c>
      <c r="W78" s="6">
        <f t="shared" si="5"/>
        <v>4.8065185546875E-4</v>
      </c>
      <c r="X78" s="6">
        <f>+J78-K78+L78-M78+R78-S78+T78-V78+'PIIE BOP data'!V78</f>
        <v>0</v>
      </c>
    </row>
    <row r="79" spans="1:24" x14ac:dyDescent="0.25">
      <c r="A79" s="4">
        <v>42826</v>
      </c>
      <c r="B79" s="3">
        <f>+'PIIE BOP data'!K79</f>
        <v>555441435469.80103</v>
      </c>
      <c r="C79" s="3">
        <f>-'PIIE BOP data'!L79</f>
        <v>421995778551.276</v>
      </c>
      <c r="D79" s="3">
        <f>+'PIIE BOP data'!M79</f>
        <v>52269730363.162102</v>
      </c>
      <c r="E79" s="3">
        <f>-'PIIE BOP data'!N79</f>
        <v>122989791560.905</v>
      </c>
      <c r="F79" s="3">
        <f>+'PIIE BOP data'!O79</f>
        <v>70175995813.584702</v>
      </c>
      <c r="G79" s="3">
        <f>-'PIIE BOP data'!P79</f>
        <v>69312060876.712906</v>
      </c>
      <c r="H79" s="3">
        <f>+'PIIE BOP data'!Q79</f>
        <v>7575468942.9245901</v>
      </c>
      <c r="I79" s="3">
        <f>-'PIIE BOP data'!R79</f>
        <v>11365112033.9869</v>
      </c>
      <c r="J79" s="3">
        <f>-'PIIE BOP data'!B79</f>
        <v>30358816371.398998</v>
      </c>
      <c r="K79" s="3">
        <f>+'PIIE BOP data'!C79</f>
        <v>25461768898.149502</v>
      </c>
      <c r="L79" s="9">
        <f t="shared" si="3"/>
        <v>20610717499.681599</v>
      </c>
      <c r="M79" s="9">
        <f t="shared" si="4"/>
        <v>13400514603.271488</v>
      </c>
      <c r="N79" s="3">
        <f>-'PIIE BOP data'!D79</f>
        <v>4349653880.9157</v>
      </c>
      <c r="O79" s="3">
        <f>+'PIIE BOP data'!F79</f>
        <v>4782054934.6916399</v>
      </c>
      <c r="P79" s="3">
        <f>-'PIIE BOP data'!E79</f>
        <v>16261063618.7659</v>
      </c>
      <c r="Q79" s="3">
        <f>+'PIIE BOP data'!G79</f>
        <v>8618459668.5798492</v>
      </c>
      <c r="R79" s="3">
        <f>-'PIIE BOP data'!H79</f>
        <v>36922291717.706596</v>
      </c>
      <c r="S79" s="3">
        <f>+'PIIE BOP data'!I79</f>
        <v>62118281563.494797</v>
      </c>
      <c r="T79" s="3">
        <f>-'PIIE BOP data'!J79</f>
        <v>29782249533.904301</v>
      </c>
      <c r="U79" s="6">
        <f>+'PIIE BOP data'!S79</f>
        <v>59799887566.590897</v>
      </c>
      <c r="V79" s="6">
        <f>-'PIIE BOP data'!T79</f>
        <v>15711459566.3664</v>
      </c>
      <c r="W79" s="6">
        <f t="shared" si="5"/>
        <v>7.2479248046875E-4</v>
      </c>
      <c r="X79" s="6">
        <f>+J79-K79+L79-M79+R79-S79+T79-V79+'PIIE BOP data'!V79</f>
        <v>0</v>
      </c>
    </row>
    <row r="80" spans="1:24" x14ac:dyDescent="0.25">
      <c r="A80" s="4">
        <v>42917</v>
      </c>
      <c r="B80" s="3">
        <f>+'PIIE BOP data'!K80</f>
        <v>547763747930.75702</v>
      </c>
      <c r="C80" s="3">
        <f>-'PIIE BOP data'!L80</f>
        <v>437020140584.71301</v>
      </c>
      <c r="D80" s="3">
        <f>+'PIIE BOP data'!M80</f>
        <v>52857803776.322899</v>
      </c>
      <c r="E80" s="3">
        <f>-'PIIE BOP data'!N80</f>
        <v>115954701361.63</v>
      </c>
      <c r="F80" s="3">
        <f>+'PIIE BOP data'!O80</f>
        <v>73912447827.665405</v>
      </c>
      <c r="G80" s="3">
        <f>-'PIIE BOP data'!P80</f>
        <v>84067167121.304794</v>
      </c>
      <c r="H80" s="3">
        <f>+'PIIE BOP data'!Q80</f>
        <v>6411841930.2160597</v>
      </c>
      <c r="I80" s="3">
        <f>-'PIIE BOP data'!R80</f>
        <v>9214147526.2588501</v>
      </c>
      <c r="J80" s="3">
        <f>-'PIIE BOP data'!B80</f>
        <v>32088594419.582001</v>
      </c>
      <c r="K80" s="3">
        <f>+'PIIE BOP data'!C80</f>
        <v>41293975420.2108</v>
      </c>
      <c r="L80" s="9">
        <f t="shared" si="3"/>
        <v>27209880618.490402</v>
      </c>
      <c r="M80" s="9">
        <f t="shared" si="4"/>
        <v>60535615358.289307</v>
      </c>
      <c r="N80" s="3">
        <f>-'PIIE BOP data'!D80</f>
        <v>10735510297.040701</v>
      </c>
      <c r="O80" s="3">
        <f>+'PIIE BOP data'!F80</f>
        <v>14664450679.212299</v>
      </c>
      <c r="P80" s="3">
        <f>-'PIIE BOP data'!E80</f>
        <v>16474370321.449699</v>
      </c>
      <c r="Q80" s="3">
        <f>+'PIIE BOP data'!G80</f>
        <v>45871164679.077003</v>
      </c>
      <c r="R80" s="3">
        <f>-'PIIE BOP data'!H80</f>
        <v>38377458946.978798</v>
      </c>
      <c r="S80" s="3">
        <f>+'PIIE BOP data'!I80</f>
        <v>30957187498.599701</v>
      </c>
      <c r="T80" s="3">
        <f>-'PIIE BOP data'!J80</f>
        <v>38652306040.035202</v>
      </c>
      <c r="U80" s="6">
        <f>+'PIIE BOP data'!S80</f>
        <v>34689684871.055702</v>
      </c>
      <c r="V80" s="6">
        <f>-'PIIE BOP data'!T80</f>
        <v>2950259604.5205498</v>
      </c>
      <c r="W80" s="6">
        <f t="shared" si="5"/>
        <v>-9.765625E-4</v>
      </c>
      <c r="X80" s="6">
        <f>+J80-K80+L80-M80+R80-S80+T80-V80+'PIIE BOP data'!V80</f>
        <v>0</v>
      </c>
    </row>
    <row r="81" spans="1:24" x14ac:dyDescent="0.25">
      <c r="A81" s="4">
        <v>43009</v>
      </c>
      <c r="B81" s="3">
        <f>+'PIIE BOP data'!K81</f>
        <v>594479792725.91699</v>
      </c>
      <c r="C81" s="3">
        <f>-'PIIE BOP data'!L81</f>
        <v>468153848897.75098</v>
      </c>
      <c r="D81" s="3">
        <f>+'PIIE BOP data'!M81</f>
        <v>55665723912.020897</v>
      </c>
      <c r="E81" s="3">
        <f>-'PIIE BOP data'!N81</f>
        <v>118282218202.383</v>
      </c>
      <c r="F81" s="3">
        <f>+'PIIE BOP data'!O81</f>
        <v>76051163020.850403</v>
      </c>
      <c r="G81" s="3">
        <f>-'PIIE BOP data'!P81</f>
        <v>80091434653.759293</v>
      </c>
      <c r="H81" s="3">
        <f>+'PIIE BOP data'!Q81</f>
        <v>7094486019.2032003</v>
      </c>
      <c r="I81" s="3">
        <f>-'PIIE BOP data'!R81</f>
        <v>9420416054.7450008</v>
      </c>
      <c r="J81" s="3">
        <f>-'PIIE BOP data'!B81</f>
        <v>44785423666.587097</v>
      </c>
      <c r="K81" s="3">
        <f>+'PIIE BOP data'!C81</f>
        <v>67649470204.975197</v>
      </c>
      <c r="L81" s="9">
        <f t="shared" si="3"/>
        <v>32267530701.472298</v>
      </c>
      <c r="M81" s="9">
        <f t="shared" si="4"/>
        <v>32795506734.969231</v>
      </c>
      <c r="N81" s="3">
        <f>-'PIIE BOP data'!D81</f>
        <v>12965950928.196199</v>
      </c>
      <c r="O81" s="3">
        <f>+'PIIE BOP data'!F81</f>
        <v>5683923589.3394299</v>
      </c>
      <c r="P81" s="3">
        <f>-'PIIE BOP data'!E81</f>
        <v>19301579773.2761</v>
      </c>
      <c r="Q81" s="3">
        <f>+'PIIE BOP data'!G81</f>
        <v>27111583145.629799</v>
      </c>
      <c r="R81" s="3">
        <f>-'PIIE BOP data'!H81</f>
        <v>-22121109552.551102</v>
      </c>
      <c r="S81" s="3">
        <f>+'PIIE BOP data'!I81</f>
        <v>13735509892.632099</v>
      </c>
      <c r="T81" s="3">
        <f>-'PIIE BOP data'!J81</f>
        <v>36179804370.138603</v>
      </c>
      <c r="U81" s="6">
        <f>+'PIIE BOP data'!S81</f>
        <v>57343247869.353897</v>
      </c>
      <c r="V81" s="6">
        <f>-'PIIE BOP data'!T81</f>
        <v>-22083494204.819599</v>
      </c>
      <c r="W81" s="6">
        <f t="shared" si="5"/>
        <v>-6.6375732421875E-4</v>
      </c>
      <c r="X81" s="6">
        <f>+J81-K81+L81-M81+R81-S81+T81-V81+'PIIE BOP data'!V81</f>
        <v>-1.52587890625E-5</v>
      </c>
    </row>
    <row r="82" spans="1:24" x14ac:dyDescent="0.25">
      <c r="A82" s="4">
        <v>43101</v>
      </c>
      <c r="B82" s="3">
        <f>+'PIIE BOP data'!K82</f>
        <v>572485640974.54504</v>
      </c>
      <c r="C82" s="3">
        <f>-'PIIE BOP data'!L82</f>
        <v>500681097678.45001</v>
      </c>
      <c r="D82" s="3">
        <f>+'PIIE BOP data'!M82</f>
        <v>58141001898.293098</v>
      </c>
      <c r="E82" s="3">
        <f>-'PIIE BOP data'!N82</f>
        <v>131073416530.561</v>
      </c>
      <c r="F82" s="3">
        <f>+'PIIE BOP data'!O82</f>
        <v>64920803763.747101</v>
      </c>
      <c r="G82" s="3">
        <f>-'PIIE BOP data'!P82</f>
        <v>85246494090.089203</v>
      </c>
      <c r="H82" s="3">
        <f>+'PIIE BOP data'!Q82</f>
        <v>7670462181.4961596</v>
      </c>
      <c r="I82" s="3">
        <f>-'PIIE BOP data'!R82</f>
        <v>10063668355.560301</v>
      </c>
      <c r="J82" s="3">
        <f>-'PIIE BOP data'!B82</f>
        <v>31406210228.593201</v>
      </c>
      <c r="K82" s="3">
        <f>+'PIIE BOP data'!C82</f>
        <v>80605506832.333099</v>
      </c>
      <c r="L82" s="9">
        <f t="shared" si="3"/>
        <v>30183216844.956398</v>
      </c>
      <c r="M82" s="9">
        <f t="shared" si="4"/>
        <v>47186878646.780106</v>
      </c>
      <c r="N82" s="3">
        <f>-'PIIE BOP data'!D82</f>
        <v>16472232793.4573</v>
      </c>
      <c r="O82" s="3">
        <f>+'PIIE BOP data'!F82</f>
        <v>14215886783.6567</v>
      </c>
      <c r="P82" s="3">
        <f>-'PIIE BOP data'!E82</f>
        <v>13710984051.4991</v>
      </c>
      <c r="Q82" s="3">
        <f>+'PIIE BOP data'!G82</f>
        <v>32970991863.123402</v>
      </c>
      <c r="R82" s="3">
        <f>-'PIIE BOP data'!H82</f>
        <v>26079074882.271702</v>
      </c>
      <c r="S82" s="3">
        <f>+'PIIE BOP data'!I82</f>
        <v>47650092923.042801</v>
      </c>
      <c r="T82" s="3">
        <f>-'PIIE BOP data'!J82</f>
        <v>15684721793.358999</v>
      </c>
      <c r="U82" s="6">
        <f>+'PIIE BOP data'!S82</f>
        <v>-23846767836.578999</v>
      </c>
      <c r="V82" s="6">
        <f>-'PIIE BOP data'!T82</f>
        <v>-71923348167.570206</v>
      </c>
      <c r="W82" s="6">
        <f t="shared" si="5"/>
        <v>-1.25885009765625E-4</v>
      </c>
      <c r="X82" s="6">
        <f>+J82-K82+L82-M82+R82-S82+T82-V82+'PIIE BOP data'!V82</f>
        <v>0</v>
      </c>
    </row>
    <row r="83" spans="1:24" x14ac:dyDescent="0.25">
      <c r="A83" s="4">
        <v>43191</v>
      </c>
      <c r="B83" s="3">
        <f>+'PIIE BOP data'!K83</f>
        <v>611317994630.11096</v>
      </c>
      <c r="C83" s="3">
        <f>-'PIIE BOP data'!L83</f>
        <v>509177033449.62598</v>
      </c>
      <c r="D83" s="3">
        <f>+'PIIE BOP data'!M83</f>
        <v>60393024597.927399</v>
      </c>
      <c r="E83" s="3">
        <f>-'PIIE BOP data'!N83</f>
        <v>134706283411.36</v>
      </c>
      <c r="F83" s="3">
        <f>+'PIIE BOP data'!O83</f>
        <v>68403597342.867699</v>
      </c>
      <c r="G83" s="3">
        <f>-'PIIE BOP data'!P83</f>
        <v>89180024140.358704</v>
      </c>
      <c r="H83" s="3">
        <f>+'PIIE BOP data'!Q83</f>
        <v>7152684372.50459</v>
      </c>
      <c r="I83" s="3">
        <f>-'PIIE BOP data'!R83</f>
        <v>10847782711.7873</v>
      </c>
      <c r="J83" s="3">
        <f>-'PIIE BOP data'!B83</f>
        <v>41192606392.590401</v>
      </c>
      <c r="K83" s="3">
        <f>+'PIIE BOP data'!C83</f>
        <v>66029081526.9021</v>
      </c>
      <c r="L83" s="9">
        <f t="shared" si="3"/>
        <v>6592421785.1161385</v>
      </c>
      <c r="M83" s="9">
        <f t="shared" si="4"/>
        <v>63638134756.801498</v>
      </c>
      <c r="N83" s="3">
        <f>-'PIIE BOP data'!D83</f>
        <v>-2450862202.4843001</v>
      </c>
      <c r="O83" s="3">
        <f>+'PIIE BOP data'!F83</f>
        <v>20030494140.961601</v>
      </c>
      <c r="P83" s="3">
        <f>-'PIIE BOP data'!E83</f>
        <v>9043283987.6004391</v>
      </c>
      <c r="Q83" s="3">
        <f>+'PIIE BOP data'!G83</f>
        <v>43607640615.839897</v>
      </c>
      <c r="R83" s="3">
        <f>-'PIIE BOP data'!H83</f>
        <v>12493469315.808399</v>
      </c>
      <c r="S83" s="3">
        <f>+'PIIE BOP data'!I83</f>
        <v>-6283476297.0677004</v>
      </c>
      <c r="T83" s="3">
        <f>-'PIIE BOP data'!J83</f>
        <v>22135515799.753502</v>
      </c>
      <c r="U83" s="6">
        <f>+'PIIE BOP data'!S83</f>
        <v>3356177230.27843</v>
      </c>
      <c r="V83" s="6">
        <f>-'PIIE BOP data'!T83</f>
        <v>-39744150706.466797</v>
      </c>
      <c r="W83" s="6">
        <f t="shared" si="5"/>
        <v>2.2983551025390625E-4</v>
      </c>
      <c r="X83" s="6">
        <f>+J83-K83+L83-M83+R83-S83+T83-V83+'PIIE BOP data'!V83</f>
        <v>0</v>
      </c>
    </row>
    <row r="84" spans="1:24" x14ac:dyDescent="0.25">
      <c r="A84" s="4">
        <v>43282</v>
      </c>
      <c r="B84" s="3">
        <f>+'PIIE BOP data'!K84</f>
        <v>614801293740.60706</v>
      </c>
      <c r="C84" s="3">
        <f>-'PIIE BOP data'!L84</f>
        <v>527084996308.42297</v>
      </c>
      <c r="D84" s="3">
        <f>+'PIIE BOP data'!M84</f>
        <v>55921267612.389297</v>
      </c>
      <c r="E84" s="3">
        <f>-'PIIE BOP data'!N84</f>
        <v>133882916567.364</v>
      </c>
      <c r="F84" s="3">
        <f>+'PIIE BOP data'!O84</f>
        <v>79524105822.108902</v>
      </c>
      <c r="G84" s="3">
        <f>-'PIIE BOP data'!P84</f>
        <v>81635250487.213898</v>
      </c>
      <c r="H84" s="3">
        <f>+'PIIE BOP data'!Q84</f>
        <v>6780162677.8460598</v>
      </c>
      <c r="I84" s="3">
        <f>-'PIIE BOP data'!R84</f>
        <v>5309823106.1181498</v>
      </c>
      <c r="J84" s="3">
        <f>-'PIIE BOP data'!B84</f>
        <v>35509986548.201401</v>
      </c>
      <c r="K84" s="3">
        <f>+'PIIE BOP data'!C84</f>
        <v>42883280382.746399</v>
      </c>
      <c r="L84" s="9">
        <f t="shared" si="3"/>
        <v>12478333273.97374</v>
      </c>
      <c r="M84" s="9">
        <f t="shared" si="4"/>
        <v>44678949135.189201</v>
      </c>
      <c r="N84" s="3">
        <f>-'PIIE BOP data'!D84</f>
        <v>5361169764.5307398</v>
      </c>
      <c r="O84" s="3">
        <f>+'PIIE BOP data'!F84</f>
        <v>16915130050.792299</v>
      </c>
      <c r="P84" s="3">
        <f>-'PIIE BOP data'!E84</f>
        <v>7117163509.4429998</v>
      </c>
      <c r="Q84" s="3">
        <f>+'PIIE BOP data'!G84</f>
        <v>27763819084.3969</v>
      </c>
      <c r="R84" s="3">
        <f>-'PIIE BOP data'!H84</f>
        <v>68057330430.626602</v>
      </c>
      <c r="S84" s="3">
        <f>+'PIIE BOP data'!I84</f>
        <v>58806882500.390099</v>
      </c>
      <c r="T84" s="3">
        <f>-'PIIE BOP data'!J84</f>
        <v>5745404589.4254704</v>
      </c>
      <c r="U84" s="6">
        <f>+'PIIE BOP data'!S84</f>
        <v>9113843383.83255</v>
      </c>
      <c r="V84" s="6">
        <f>-'PIIE BOP data'!T84</f>
        <v>-24035656192.064899</v>
      </c>
      <c r="W84" s="6">
        <f t="shared" si="5"/>
        <v>-2.70843505859375E-4</v>
      </c>
      <c r="X84" s="6">
        <f>+J84-K84+L84-M84+R84-S84+T84-V84+'PIIE BOP data'!V84</f>
        <v>0</v>
      </c>
    </row>
    <row r="85" spans="1:24" x14ac:dyDescent="0.25">
      <c r="A85" s="4">
        <v>43374</v>
      </c>
      <c r="B85" s="3">
        <f>+'PIIE BOP data'!K85</f>
        <v>618837876260.49695</v>
      </c>
      <c r="C85" s="3">
        <f>-'PIIE BOP data'!L85</f>
        <v>500426159537.26099</v>
      </c>
      <c r="D85" s="3">
        <f>+'PIIE BOP data'!M85</f>
        <v>59111502454.531097</v>
      </c>
      <c r="E85" s="3">
        <f>-'PIIE BOP data'!N85</f>
        <v>126072550233.983</v>
      </c>
      <c r="F85" s="3">
        <f>+'PIIE BOP data'!O85</f>
        <v>55647829619.1642</v>
      </c>
      <c r="G85" s="3">
        <f>-'PIIE BOP data'!P85</f>
        <v>73799121715.957596</v>
      </c>
      <c r="H85" s="3">
        <f>+'PIIE BOP data'!Q85</f>
        <v>6153513260.3732004</v>
      </c>
      <c r="I85" s="3">
        <f>-'PIIE BOP data'!R85</f>
        <v>3945233700.3976302</v>
      </c>
      <c r="J85" s="3">
        <f>-'PIIE BOP data'!B85</f>
        <v>34917773514.476097</v>
      </c>
      <c r="K85" s="3">
        <f>+'PIIE BOP data'!C85</f>
        <v>45847181294.359703</v>
      </c>
      <c r="L85" s="9">
        <f t="shared" si="3"/>
        <v>4253502130.4323397</v>
      </c>
      <c r="M85" s="9">
        <f t="shared" si="4"/>
        <v>4877037042.4293995</v>
      </c>
      <c r="N85" s="3">
        <f>-'PIIE BOP data'!D85</f>
        <v>-1670278749.40378</v>
      </c>
      <c r="O85" s="3">
        <f>+'PIIE BOP data'!F85</f>
        <v>9506417491.0694294</v>
      </c>
      <c r="P85" s="3">
        <f>-'PIIE BOP data'!E85</f>
        <v>5923780879.8361197</v>
      </c>
      <c r="Q85" s="3">
        <f>+'PIIE BOP data'!G85</f>
        <v>-4629380448.6400299</v>
      </c>
      <c r="R85" s="3">
        <f>-'PIIE BOP data'!H85</f>
        <v>35172887248.3284</v>
      </c>
      <c r="S85" s="3">
        <f>+'PIIE BOP data'!I85</f>
        <v>21253133140.519901</v>
      </c>
      <c r="T85" s="3">
        <f>-'PIIE BOP data'!J85</f>
        <v>-24678531764.861401</v>
      </c>
      <c r="U85" s="6">
        <f>+'PIIE BOP data'!S85</f>
        <v>35507656406.966904</v>
      </c>
      <c r="V85" s="6">
        <f>-'PIIE BOP data'!T85</f>
        <v>-18092159170.553501</v>
      </c>
      <c r="W85" s="6">
        <f t="shared" si="5"/>
        <v>-6.7138671875E-4</v>
      </c>
      <c r="X85" s="6">
        <f>+J85-K85+L85-M85+R85-S85+T85-V85+'PIIE BOP data'!V85</f>
        <v>0</v>
      </c>
    </row>
    <row r="86" spans="1:24" x14ac:dyDescent="0.25">
      <c r="A86" s="4">
        <v>43466</v>
      </c>
      <c r="B86" s="3">
        <f>+'PIIE BOP data'!K86</f>
        <v>569069566033.82495</v>
      </c>
      <c r="C86" s="3">
        <f>-'PIIE BOP data'!L86</f>
        <v>478091975321.03003</v>
      </c>
      <c r="D86" s="3">
        <f>+'PIIE BOP data'!M86</f>
        <v>61014260508.010803</v>
      </c>
      <c r="E86" s="3">
        <f>-'PIIE BOP data'!N86</f>
        <v>123841739958.211</v>
      </c>
      <c r="F86" s="3">
        <f>+'PIIE BOP data'!O86</f>
        <v>77106063736.828796</v>
      </c>
      <c r="G86" s="3">
        <f>-'PIIE BOP data'!P86</f>
        <v>69406244883.311401</v>
      </c>
      <c r="H86" s="3">
        <f>+'PIIE BOP data'!Q86</f>
        <v>6446397596.2861605</v>
      </c>
      <c r="I86" s="3">
        <f>-'PIIE BOP data'!R86</f>
        <v>4071996643.71873</v>
      </c>
      <c r="J86" s="3">
        <f>-'PIIE BOP data'!B86</f>
        <v>31947559863.9748</v>
      </c>
      <c r="K86" s="3">
        <f>+'PIIE BOP data'!C86</f>
        <v>52572583853.483704</v>
      </c>
      <c r="L86" s="9">
        <f t="shared" si="3"/>
        <v>12848390683.582331</v>
      </c>
      <c r="M86" s="9">
        <f t="shared" si="4"/>
        <v>39052777112.800903</v>
      </c>
      <c r="N86" s="3">
        <f>-'PIIE BOP data'!D86</f>
        <v>-4137665317.4726701</v>
      </c>
      <c r="O86" s="3">
        <f>+'PIIE BOP data'!F86</f>
        <v>22644363586.146702</v>
      </c>
      <c r="P86" s="3">
        <f>-'PIIE BOP data'!E86</f>
        <v>16986056001.055</v>
      </c>
      <c r="Q86" s="3">
        <f>+'PIIE BOP data'!G86</f>
        <v>16408413526.6542</v>
      </c>
      <c r="R86" s="3">
        <f>-'PIIE BOP data'!H86</f>
        <v>-5702791886.0933704</v>
      </c>
      <c r="S86" s="3">
        <f>+'PIIE BOP data'!I86</f>
        <v>-35087755772.1045</v>
      </c>
      <c r="T86" s="3">
        <f>-'PIIE BOP data'!J86</f>
        <v>-495062062.22580302</v>
      </c>
      <c r="U86" s="6">
        <f>+'PIIE BOP data'!S86</f>
        <v>38224331068.679901</v>
      </c>
      <c r="V86" s="6">
        <f>-'PIIE BOP data'!T86</f>
        <v>-16922961392.2665</v>
      </c>
      <c r="W86" s="6">
        <f t="shared" si="5"/>
        <v>-3.4332275390625E-4</v>
      </c>
      <c r="X86" s="6">
        <f>+J86-K86+L86-M86+R86-S86+T86-V86+'PIIE BOP data'!V86</f>
        <v>0</v>
      </c>
    </row>
    <row r="87" spans="1:24" x14ac:dyDescent="0.25">
      <c r="A87" s="4">
        <v>43556</v>
      </c>
      <c r="B87" s="3">
        <f>+'PIIE BOP data'!K87</f>
        <v>593759029502.23096</v>
      </c>
      <c r="C87" s="3">
        <f>-'PIIE BOP data'!L87</f>
        <v>496058386332.216</v>
      </c>
      <c r="D87" s="3">
        <f>+'PIIE BOP data'!M87</f>
        <v>60579148164.1353</v>
      </c>
      <c r="E87" s="3">
        <f>-'PIIE BOP data'!N87</f>
        <v>127010972509.36</v>
      </c>
      <c r="F87" s="3">
        <f>+'PIIE BOP data'!O87</f>
        <v>71034486753.6577</v>
      </c>
      <c r="G87" s="3">
        <f>-'PIIE BOP data'!P87</f>
        <v>79954903547.061203</v>
      </c>
      <c r="H87" s="3">
        <f>+'PIIE BOP data'!Q87</f>
        <v>6956024328.0945902</v>
      </c>
      <c r="I87" s="3">
        <f>-'PIIE BOP data'!R87</f>
        <v>3493472703.8045702</v>
      </c>
      <c r="J87" s="3">
        <f>-'PIIE BOP data'!B87</f>
        <v>36443971857.146599</v>
      </c>
      <c r="K87" s="3">
        <f>+'PIIE BOP data'!C87</f>
        <v>46575731935.394699</v>
      </c>
      <c r="L87" s="9">
        <f t="shared" si="3"/>
        <v>25159856855.3116</v>
      </c>
      <c r="M87" s="9">
        <f t="shared" si="4"/>
        <v>24792980739.122101</v>
      </c>
      <c r="N87" s="3">
        <f>-'PIIE BOP data'!D87</f>
        <v>8720952426.1657009</v>
      </c>
      <c r="O87" s="3">
        <f>+'PIIE BOP data'!F87</f>
        <v>-14448785690.9384</v>
      </c>
      <c r="P87" s="3">
        <f>-'PIIE BOP data'!E87</f>
        <v>16438904429.145901</v>
      </c>
      <c r="Q87" s="3">
        <f>+'PIIE BOP data'!G87</f>
        <v>39241766430.060501</v>
      </c>
      <c r="R87" s="3">
        <f>-'PIIE BOP data'!H87</f>
        <v>26150918976.690899</v>
      </c>
      <c r="S87" s="3">
        <f>+'PIIE BOP data'!I87</f>
        <v>-6885041318.4441404</v>
      </c>
      <c r="T87" s="3">
        <f>-'PIIE BOP data'!J87</f>
        <v>-9392733586.8193092</v>
      </c>
      <c r="U87" s="6">
        <f>+'PIIE BOP data'!S87</f>
        <v>25810953655.6768</v>
      </c>
      <c r="V87" s="6">
        <f>-'PIIE BOP data'!T87</f>
        <v>12254204457.0278</v>
      </c>
      <c r="W87" s="6">
        <f t="shared" si="5"/>
        <v>0</v>
      </c>
      <c r="X87" s="6">
        <f>+J87-K87+L87-M87+R87-S87+T87-V87+'PIIE BOP data'!V87</f>
        <v>0</v>
      </c>
    </row>
    <row r="88" spans="1:24" x14ac:dyDescent="0.25">
      <c r="A88" s="4">
        <v>43647</v>
      </c>
      <c r="B88" s="3">
        <f>+'PIIE BOP data'!K88</f>
        <v>604544507843.77698</v>
      </c>
      <c r="C88" s="3">
        <f>-'PIIE BOP data'!L88</f>
        <v>499483004781.883</v>
      </c>
      <c r="D88" s="3">
        <f>+'PIIE BOP data'!M88</f>
        <v>59796772178.058197</v>
      </c>
      <c r="E88" s="3">
        <f>-'PIIE BOP data'!N88</f>
        <v>129380036292.38699</v>
      </c>
      <c r="F88" s="3">
        <f>+'PIIE BOP data'!O88</f>
        <v>68032324916.248398</v>
      </c>
      <c r="G88" s="3">
        <f>-'PIIE BOP data'!P88</f>
        <v>83393997146.678299</v>
      </c>
      <c r="H88" s="3">
        <f>+'PIIE BOP data'!Q88</f>
        <v>6254486550.7060604</v>
      </c>
      <c r="I88" s="3">
        <f>-'PIIE BOP data'!R88</f>
        <v>4197430524.5065298</v>
      </c>
      <c r="J88" s="3">
        <f>-'PIIE BOP data'!B88</f>
        <v>32023875513.789902</v>
      </c>
      <c r="K88" s="3">
        <f>+'PIIE BOP data'!C88</f>
        <v>34318553282.9813</v>
      </c>
      <c r="L88" s="9">
        <f t="shared" si="3"/>
        <v>27478016853.873741</v>
      </c>
      <c r="M88" s="9">
        <f t="shared" si="4"/>
        <v>45584368147.720802</v>
      </c>
      <c r="N88" s="3">
        <f>-'PIIE BOP data'!D88</f>
        <v>9306357290.6907406</v>
      </c>
      <c r="O88" s="3">
        <f>+'PIIE BOP data'!F88</f>
        <v>13285192111.0923</v>
      </c>
      <c r="P88" s="3">
        <f>-'PIIE BOP data'!E88</f>
        <v>18171659563.182999</v>
      </c>
      <c r="Q88" s="3">
        <f>+'PIIE BOP data'!G88</f>
        <v>32299176036.628502</v>
      </c>
      <c r="R88" s="3">
        <f>-'PIIE BOP data'!H88</f>
        <v>23900274419.688099</v>
      </c>
      <c r="S88" s="3">
        <f>+'PIIE BOP data'!I88</f>
        <v>-1631667530.61988</v>
      </c>
      <c r="T88" s="3">
        <f>-'PIIE BOP data'!J88</f>
        <v>-6707695392.7051802</v>
      </c>
      <c r="U88" s="6">
        <f>+'PIIE BOP data'!S88</f>
        <v>22173622743.335499</v>
      </c>
      <c r="V88" s="6">
        <f>-'PIIE BOP data'!T88</f>
        <v>-253771987.75186101</v>
      </c>
      <c r="W88" s="6">
        <f t="shared" si="5"/>
        <v>-6.82830810546875E-4</v>
      </c>
      <c r="X88" s="6">
        <f>+J88-K88+L88-M88+R88-S88+T88-V88+'PIIE BOP data'!V88</f>
        <v>0</v>
      </c>
    </row>
    <row r="89" spans="1:24" x14ac:dyDescent="0.25">
      <c r="A89" s="4">
        <v>43739</v>
      </c>
      <c r="B89" s="3">
        <f>+'PIIE BOP data'!K89</f>
        <v>619266978264.41394</v>
      </c>
      <c r="C89" s="3">
        <f>-'PIIE BOP data'!L89</f>
        <v>520013386986.211</v>
      </c>
      <c r="D89" s="3">
        <f>+'PIIE BOP data'!M89</f>
        <v>62968974440.500099</v>
      </c>
      <c r="E89" s="3">
        <f>-'PIIE BOP data'!N89</f>
        <v>125275437441.617</v>
      </c>
      <c r="F89" s="3">
        <f>+'PIIE BOP data'!O89</f>
        <v>57341421070.468697</v>
      </c>
      <c r="G89" s="3">
        <f>-'PIIE BOP data'!P89</f>
        <v>79943607891.887604</v>
      </c>
      <c r="H89" s="3">
        <f>+'PIIE BOP data'!Q89</f>
        <v>6250490732.3532</v>
      </c>
      <c r="I89" s="3">
        <f>-'PIIE BOP data'!R89</f>
        <v>3894463647.32581</v>
      </c>
      <c r="J89" s="3">
        <f>-'PIIE BOP data'!B89</f>
        <v>36494592765.0886</v>
      </c>
      <c r="K89" s="3">
        <f>+'PIIE BOP data'!C89</f>
        <v>53702953292.895302</v>
      </c>
      <c r="L89" s="9">
        <f t="shared" si="3"/>
        <v>23932585566.252319</v>
      </c>
      <c r="M89" s="9">
        <f t="shared" si="4"/>
        <v>37936369345.014297</v>
      </c>
      <c r="N89" s="3">
        <f>-'PIIE BOP data'!D89</f>
        <v>15442590605.1262</v>
      </c>
      <c r="O89" s="3">
        <f>+'PIIE BOP data'!F89</f>
        <v>23425279109.789398</v>
      </c>
      <c r="P89" s="3">
        <f>-'PIIE BOP data'!E89</f>
        <v>8489994961.1261196</v>
      </c>
      <c r="Q89" s="3">
        <f>+'PIIE BOP data'!G89</f>
        <v>14511090235.224899</v>
      </c>
      <c r="R89" s="3">
        <f>-'PIIE BOP data'!H89</f>
        <v>10537902233.1264</v>
      </c>
      <c r="S89" s="3">
        <f>+'PIIE BOP data'!I89</f>
        <v>-54226444.2585373</v>
      </c>
      <c r="T89" s="3">
        <f>-'PIIE BOP data'!J89</f>
        <v>-2695356693.8614202</v>
      </c>
      <c r="U89" s="6">
        <f>+'PIIE BOP data'!S89</f>
        <v>16700968540.6954</v>
      </c>
      <c r="V89" s="6">
        <f>-'PIIE BOP data'!T89</f>
        <v>-21675836079.5751</v>
      </c>
      <c r="W89" s="6">
        <f t="shared" si="5"/>
        <v>-8.96453857421875E-4</v>
      </c>
      <c r="X89" s="6">
        <f>+J89-K89+L89-M89+R89-S89+T89-V89+'PIIE BOP data'!V89</f>
        <v>0</v>
      </c>
    </row>
    <row r="90" spans="1:24" x14ac:dyDescent="0.25">
      <c r="A90" s="4">
        <v>43831</v>
      </c>
      <c r="B90" s="3">
        <f>+'PIIE BOP data'!K90</f>
        <v>512447762373.91498</v>
      </c>
      <c r="C90" s="3">
        <f>-'PIIE BOP data'!L90</f>
        <v>475768632640.73999</v>
      </c>
      <c r="D90" s="3">
        <f>+'PIIE BOP data'!M90</f>
        <v>53737560179.147102</v>
      </c>
      <c r="E90" s="3">
        <f>-'PIIE BOP data'!N90</f>
        <v>104559644631.674</v>
      </c>
      <c r="F90" s="3">
        <f>+'PIIE BOP data'!O90</f>
        <v>31628621061.795399</v>
      </c>
      <c r="G90" s="3">
        <f>-'PIIE BOP data'!P90</f>
        <v>54384625053.8993</v>
      </c>
      <c r="H90" s="3">
        <f>+'PIIE BOP data'!Q90</f>
        <v>7809445664.22616</v>
      </c>
      <c r="I90" s="3">
        <f>-'PIIE BOP data'!R90</f>
        <v>7235547346.4453802</v>
      </c>
      <c r="J90" s="3">
        <f>-'PIIE BOP data'!B90</f>
        <v>36237649225.414597</v>
      </c>
      <c r="K90" s="3">
        <f>+'PIIE BOP data'!C90</f>
        <v>43321174099.594902</v>
      </c>
      <c r="L90" s="9">
        <f t="shared" si="3"/>
        <v>41647191871.722321</v>
      </c>
      <c r="M90" s="9">
        <f t="shared" si="4"/>
        <v>-2828951126.0599108</v>
      </c>
      <c r="N90" s="3">
        <f>-'PIIE BOP data'!D90</f>
        <v>34092425858.367298</v>
      </c>
      <c r="O90" s="3">
        <f>+'PIIE BOP data'!F90</f>
        <v>-7462456496.5133305</v>
      </c>
      <c r="P90" s="3">
        <f>-'PIIE BOP data'!E90</f>
        <v>7554766013.3550196</v>
      </c>
      <c r="Q90" s="3">
        <f>+'PIIE BOP data'!G90</f>
        <v>4633505370.4534197</v>
      </c>
      <c r="R90" s="3">
        <f>-'PIIE BOP data'!H90</f>
        <v>14149161749.4098</v>
      </c>
      <c r="S90" s="3">
        <f>+'PIIE BOP data'!I90</f>
        <v>27608653584.962898</v>
      </c>
      <c r="T90" s="3">
        <f>-'PIIE BOP data'!J90</f>
        <v>-35825219612.1922</v>
      </c>
      <c r="U90" s="6">
        <f>+'PIIE BOP data'!S90</f>
        <v>-36325060393.675003</v>
      </c>
      <c r="V90" s="6">
        <f>-'PIIE BOP data'!T90</f>
        <v>-7499493870.6777802</v>
      </c>
      <c r="W90" s="6">
        <f t="shared" si="5"/>
        <v>0</v>
      </c>
      <c r="X90" s="6">
        <f>+J90-K90+L90-M90+R90-S90+T90-V90+'PIIE BOP data'!V90</f>
        <v>7.62939453125E-6</v>
      </c>
    </row>
    <row r="91" spans="1:24" x14ac:dyDescent="0.25">
      <c r="A91" s="4">
        <v>43922</v>
      </c>
      <c r="B91" s="3">
        <f>+'PIIE BOP data'!K91</f>
        <v>607386873685.92102</v>
      </c>
      <c r="C91" s="3">
        <f>-'PIIE BOP data'!L91</f>
        <v>452223007020.612</v>
      </c>
      <c r="D91" s="3">
        <f>+'PIIE BOP data'!M91</f>
        <v>54789194241.055901</v>
      </c>
      <c r="E91" s="3">
        <f>-'PIIE BOP data'!N91</f>
        <v>88213117578.774994</v>
      </c>
      <c r="F91" s="3">
        <f>+'PIIE BOP data'!O91</f>
        <v>73746922676.511597</v>
      </c>
      <c r="G91" s="3">
        <f>-'PIIE BOP data'!P91</f>
        <v>99745968877.478806</v>
      </c>
      <c r="H91" s="3">
        <f>+'PIIE BOP data'!Q91</f>
        <v>8239157994.54459</v>
      </c>
      <c r="I91" s="3">
        <f>-'PIIE BOP data'!R91</f>
        <v>6890150704.0164299</v>
      </c>
      <c r="J91" s="3">
        <f>-'PIIE BOP data'!B91</f>
        <v>41906902702.6464</v>
      </c>
      <c r="K91" s="3">
        <f>+'PIIE BOP data'!C91</f>
        <v>51413501586.2883</v>
      </c>
      <c r="L91" s="9">
        <f t="shared" si="3"/>
        <v>21213259432.181561</v>
      </c>
      <c r="M91" s="9">
        <f t="shared" si="4"/>
        <v>61537198915.411499</v>
      </c>
      <c r="N91" s="3">
        <f>-'PIIE BOP data'!D91</f>
        <v>11463310353.1257</v>
      </c>
      <c r="O91" s="3">
        <f>+'PIIE BOP data'!F91</f>
        <v>27963037570.821602</v>
      </c>
      <c r="P91" s="3">
        <f>-'PIIE BOP data'!E91</f>
        <v>9749949079.0558605</v>
      </c>
      <c r="Q91" s="3">
        <f>+'PIIE BOP data'!G91</f>
        <v>33574161344.589901</v>
      </c>
      <c r="R91" s="3">
        <f>-'PIIE BOP data'!H91</f>
        <v>76031016723.416199</v>
      </c>
      <c r="S91" s="3">
        <f>+'PIIE BOP data'!I91</f>
        <v>4137632315.9302802</v>
      </c>
      <c r="T91" s="3">
        <f>-'PIIE BOP data'!J91</f>
        <v>17491164161.904301</v>
      </c>
      <c r="U91" s="6">
        <f>+'PIIE BOP data'!S91</f>
        <v>97089904417.150696</v>
      </c>
      <c r="V91" s="6">
        <f>-'PIIE BOP data'!T91</f>
        <v>43566534164.209</v>
      </c>
      <c r="W91" s="6">
        <f t="shared" si="5"/>
        <v>1.8310546875E-4</v>
      </c>
      <c r="X91" s="6">
        <f>+J91-K91+L91-M91+R91-S91+T91-V91+'PIIE BOP data'!V91</f>
        <v>0</v>
      </c>
    </row>
    <row r="92" spans="1:24" x14ac:dyDescent="0.25">
      <c r="A92" s="4">
        <v>44013</v>
      </c>
      <c r="B92" s="3">
        <f>+'PIIE BOP data'!K92</f>
        <v>668835506203.80701</v>
      </c>
      <c r="C92" s="3">
        <f>-'PIIE BOP data'!L92</f>
        <v>521614034850.492</v>
      </c>
      <c r="D92" s="3">
        <f>+'PIIE BOP data'!M92</f>
        <v>57000015096.565804</v>
      </c>
      <c r="E92" s="3">
        <f>-'PIIE BOP data'!N92</f>
        <v>93862096309.565598</v>
      </c>
      <c r="F92" s="3">
        <f>+'PIIE BOP data'!O92</f>
        <v>73902823115.795105</v>
      </c>
      <c r="G92" s="3">
        <f>-'PIIE BOP data'!P92</f>
        <v>105967833306.875</v>
      </c>
      <c r="H92" s="3">
        <f>+'PIIE BOP data'!Q92</f>
        <v>9424842044.2260609</v>
      </c>
      <c r="I92" s="3">
        <f>-'PIIE BOP data'!R92</f>
        <v>6876893986.2230797</v>
      </c>
      <c r="J92" s="3">
        <f>-'PIIE BOP data'!B92</f>
        <v>40872967573.999702</v>
      </c>
      <c r="K92" s="3">
        <f>+'PIIE BOP data'!C92</f>
        <v>72950973847.741104</v>
      </c>
      <c r="L92" s="9">
        <f t="shared" si="3"/>
        <v>34382798462.653702</v>
      </c>
      <c r="M92" s="9">
        <f t="shared" si="4"/>
        <v>91814097293.099197</v>
      </c>
      <c r="N92" s="3">
        <f>-'PIIE BOP data'!D92</f>
        <v>29677335168.310699</v>
      </c>
      <c r="O92" s="3">
        <f>+'PIIE BOP data'!F92</f>
        <v>22098769523.902302</v>
      </c>
      <c r="P92" s="3">
        <f>-'PIIE BOP data'!E92</f>
        <v>4705463294.3430004</v>
      </c>
      <c r="Q92" s="3">
        <f>+'PIIE BOP data'!G92</f>
        <v>69715327769.196899</v>
      </c>
      <c r="R92" s="3">
        <f>-'PIIE BOP data'!H92</f>
        <v>120629685463.32001</v>
      </c>
      <c r="S92" s="3">
        <f>+'PIIE BOP data'!I92</f>
        <v>41093784069.704903</v>
      </c>
      <c r="T92" s="3">
        <f>-'PIIE BOP data'!J92</f>
        <v>18486726120.1493</v>
      </c>
      <c r="U92" s="6">
        <f>+'PIIE BOP data'!S92</f>
        <v>80842328007.238602</v>
      </c>
      <c r="V92" s="6">
        <f>-'PIIE BOP data'!T92</f>
        <v>11017291354.6415</v>
      </c>
      <c r="W92" s="6">
        <f t="shared" si="5"/>
        <v>-3.35693359375E-4</v>
      </c>
      <c r="X92" s="6">
        <f>+J92-K92+L92-M92+R92-S92+T92-V92+'PIIE BOP data'!V92</f>
        <v>1.52587890625E-5</v>
      </c>
    </row>
    <row r="93" spans="1:24" x14ac:dyDescent="0.25">
      <c r="A93" s="4">
        <v>44105</v>
      </c>
      <c r="B93" s="3">
        <f>+'PIIE BOP data'!K93</f>
        <v>721344479760.547</v>
      </c>
      <c r="C93" s="3">
        <f>-'PIIE BOP data'!L93</f>
        <v>549305967950.33099</v>
      </c>
      <c r="D93" s="3">
        <f>+'PIIE BOP data'!M93</f>
        <v>63356595160.021301</v>
      </c>
      <c r="E93" s="3">
        <f>-'PIIE BOP data'!N93</f>
        <v>94778877558.770798</v>
      </c>
      <c r="F93" s="3">
        <f>+'PIIE BOP data'!O93</f>
        <v>66224121981.207901</v>
      </c>
      <c r="G93" s="3">
        <f>-'PIIE BOP data'!P93</f>
        <v>103596489503.787</v>
      </c>
      <c r="H93" s="3">
        <f>+'PIIE BOP data'!Q93</f>
        <v>10545123472.783199</v>
      </c>
      <c r="I93" s="3">
        <f>-'PIIE BOP data'!R93</f>
        <v>6560513456.3451099</v>
      </c>
      <c r="J93" s="3">
        <f>-'PIIE BOP data'!B93</f>
        <v>34703288836.049301</v>
      </c>
      <c r="K93" s="3">
        <f>+'PIIE BOP data'!C93</f>
        <v>85409966524.955597</v>
      </c>
      <c r="L93" s="9">
        <f t="shared" si="3"/>
        <v>53992273944.942322</v>
      </c>
      <c r="M93" s="9">
        <f t="shared" si="4"/>
        <v>96252198571.749207</v>
      </c>
      <c r="N93" s="3">
        <f>-'PIIE BOP data'!D93</f>
        <v>56150124591.166199</v>
      </c>
      <c r="O93" s="3">
        <f>+'PIIE BOP data'!F93</f>
        <v>37735382946.1894</v>
      </c>
      <c r="P93" s="3">
        <f>-'PIIE BOP data'!E93</f>
        <v>-2157850646.2238798</v>
      </c>
      <c r="Q93" s="3">
        <f>+'PIIE BOP data'!G93</f>
        <v>58516815625.559799</v>
      </c>
      <c r="R93" s="3">
        <f>-'PIIE BOP data'!H93</f>
        <v>125503668868.26401</v>
      </c>
      <c r="S93" s="3">
        <f>+'PIIE BOP data'!I93</f>
        <v>18234364612.551899</v>
      </c>
      <c r="T93" s="3">
        <f>-'PIIE BOP data'!J93</f>
        <v>28697826330.138599</v>
      </c>
      <c r="U93" s="6">
        <f>+'PIIE BOP data'!S93</f>
        <v>107228471905.326</v>
      </c>
      <c r="V93" s="6">
        <f>-'PIIE BOP data'!T93</f>
        <v>42912678513.597298</v>
      </c>
      <c r="W93" s="6">
        <f t="shared" si="5"/>
        <v>-5.340576171875E-4</v>
      </c>
      <c r="X93" s="6">
        <f>+J93-K93+L93-M93+R93-S93+T93-V93+'PIIE BOP data'!V93</f>
        <v>-1.52587890625E-5</v>
      </c>
    </row>
    <row r="94" spans="1:24" x14ac:dyDescent="0.25">
      <c r="A94" s="4">
        <v>44197</v>
      </c>
      <c r="B94" s="3">
        <f>+'PIIE BOP data'!K94</f>
        <v>738346271749.77502</v>
      </c>
      <c r="C94" s="3">
        <f>-'PIIE BOP data'!L94</f>
        <v>592077760317.06006</v>
      </c>
      <c r="D94" s="3">
        <f>+'PIIE BOP data'!M94</f>
        <v>73738072765.967102</v>
      </c>
      <c r="E94" s="3">
        <f>-'PIIE BOP data'!N94</f>
        <v>103191418825.98399</v>
      </c>
      <c r="F94" s="3">
        <f>+'PIIE BOP data'!O94</f>
        <v>81226412356.755402</v>
      </c>
      <c r="G94" s="3">
        <f>-'PIIE BOP data'!P94</f>
        <v>108454455183.649</v>
      </c>
      <c r="H94" s="3">
        <f>+'PIIE BOP data'!Q94</f>
        <v>10906000672.4762</v>
      </c>
      <c r="I94" s="3">
        <f>-'PIIE BOP data'!R94</f>
        <v>8330222684.41539</v>
      </c>
      <c r="J94" s="3">
        <f>-'PIIE BOP data'!B94</f>
        <v>38995338878.174599</v>
      </c>
      <c r="K94" s="3">
        <f>+'PIIE BOP data'!C94</f>
        <v>93910241404.804901</v>
      </c>
      <c r="L94" s="9">
        <f t="shared" si="3"/>
        <v>69462672474.382309</v>
      </c>
      <c r="M94" s="9">
        <f t="shared" si="4"/>
        <v>63269348918.670097</v>
      </c>
      <c r="N94" s="3">
        <f>-'PIIE BOP data'!D94</f>
        <v>57632449999.447304</v>
      </c>
      <c r="O94" s="3">
        <f>+'PIIE BOP data'!F94</f>
        <v>12578074427.936701</v>
      </c>
      <c r="P94" s="3">
        <f>-'PIIE BOP data'!E94</f>
        <v>11830222474.934999</v>
      </c>
      <c r="Q94" s="3">
        <f>+'PIIE BOP data'!G94</f>
        <v>50691274490.733398</v>
      </c>
      <c r="R94" s="3">
        <f>-'PIIE BOP data'!H94</f>
        <v>171938973304</v>
      </c>
      <c r="S94" s="3">
        <f>+'PIIE BOP data'!I94</f>
        <v>62020534177.482903</v>
      </c>
      <c r="T94" s="3">
        <f>-'PIIE BOP data'!J94</f>
        <v>24158651387.8078</v>
      </c>
      <c r="U94" s="6">
        <f>+'PIIE BOP data'!S94</f>
        <v>92162900533.865005</v>
      </c>
      <c r="V94" s="6">
        <f>-'PIIE BOP data'!T94</f>
        <v>81675425271.362106</v>
      </c>
      <c r="W94" s="6">
        <f t="shared" si="5"/>
        <v>2.899169921875E-4</v>
      </c>
      <c r="X94" s="6">
        <f>+J94-K94+L94-M94+R94-S94+T94-V94+'PIIE BOP data'!V94</f>
        <v>0</v>
      </c>
    </row>
    <row r="95" spans="1:24" x14ac:dyDescent="0.25">
      <c r="A95" s="4">
        <v>44287</v>
      </c>
      <c r="B95" s="3">
        <f>+'PIIE BOP data'!K95</f>
        <v>765822414970.79102</v>
      </c>
      <c r="C95" s="3">
        <f>-'PIIE BOP data'!L95</f>
        <v>651676805268.276</v>
      </c>
      <c r="D95" s="3">
        <f>+'PIIE BOP data'!M95</f>
        <v>78628534642.785797</v>
      </c>
      <c r="E95" s="3">
        <f>-'PIIE BOP data'!N95</f>
        <v>106772316276.92101</v>
      </c>
      <c r="F95" s="3">
        <f>+'PIIE BOP data'!O95</f>
        <v>100736549251.60201</v>
      </c>
      <c r="G95" s="3">
        <f>-'PIIE BOP data'!P95</f>
        <v>129342429106.21899</v>
      </c>
      <c r="H95" s="3">
        <f>+'PIIE BOP data'!Q95</f>
        <v>11941324757.924601</v>
      </c>
      <c r="I95" s="3">
        <f>-'PIIE BOP data'!R95</f>
        <v>7852181362.9464302</v>
      </c>
      <c r="J95" s="3">
        <f>-'PIIE BOP data'!B95</f>
        <v>47609065988.366402</v>
      </c>
      <c r="K95" s="3">
        <f>+'PIIE BOP data'!C95</f>
        <v>83097387121.548294</v>
      </c>
      <c r="L95" s="9">
        <f t="shared" si="3"/>
        <v>29219212240.4716</v>
      </c>
      <c r="M95" s="9">
        <f t="shared" si="4"/>
        <v>27441169400.821457</v>
      </c>
      <c r="N95" s="3">
        <f>-'PIIE BOP data'!D95</f>
        <v>14207920744.685699</v>
      </c>
      <c r="O95" s="3">
        <f>+'PIIE BOP data'!F95</f>
        <v>26904852685.5616</v>
      </c>
      <c r="P95" s="3">
        <f>-'PIIE BOP data'!E95</f>
        <v>15011291495.7859</v>
      </c>
      <c r="Q95" s="3">
        <f>+'PIIE BOP data'!G95</f>
        <v>536316715.25985599</v>
      </c>
      <c r="R95" s="3">
        <f>-'PIIE BOP data'!H95</f>
        <v>115277795177.476</v>
      </c>
      <c r="S95" s="3">
        <f>+'PIIE BOP data'!I95</f>
        <v>82213576204.3703</v>
      </c>
      <c r="T95" s="3">
        <f>-'PIIE BOP data'!J95</f>
        <v>48215150161.904297</v>
      </c>
      <c r="U95" s="6">
        <f>+'PIIE BOP data'!S95</f>
        <v>61485091608.7407</v>
      </c>
      <c r="V95" s="6">
        <f>-'PIIE BOP data'!T95</f>
        <v>44994574161.028999</v>
      </c>
      <c r="W95" s="6">
        <f t="shared" si="5"/>
        <v>2.9754638671875E-4</v>
      </c>
      <c r="X95" s="6">
        <f>+J95-K95+L95-M95+R95-S95+T95-V95+'PIIE BOP data'!V95</f>
        <v>0</v>
      </c>
    </row>
    <row r="96" spans="1:24" x14ac:dyDescent="0.25">
      <c r="A96" s="4">
        <v>44378</v>
      </c>
      <c r="B96" s="3">
        <f>+'PIIE BOP data'!K96</f>
        <v>813148082560.88696</v>
      </c>
      <c r="C96" s="3">
        <f>-'PIIE BOP data'!L96</f>
        <v>678610235354.88306</v>
      </c>
      <c r="D96" s="3">
        <f>+'PIIE BOP data'!M96</f>
        <v>87363396963.165802</v>
      </c>
      <c r="E96" s="3">
        <f>-'PIIE BOP data'!N96</f>
        <v>114289554917.595</v>
      </c>
      <c r="F96" s="3">
        <f>+'PIIE BOP data'!O96</f>
        <v>81330129375.175095</v>
      </c>
      <c r="G96" s="3">
        <f>-'PIIE BOP data'!P96</f>
        <v>108437491327.30499</v>
      </c>
      <c r="H96" s="3">
        <f>+'PIIE BOP data'!Q96</f>
        <v>11510082225.376101</v>
      </c>
      <c r="I96" s="3">
        <f>-'PIIE BOP data'!R96</f>
        <v>8169541824.3230801</v>
      </c>
      <c r="J96" s="3">
        <f>-'PIIE BOP data'!B96</f>
        <v>41199220370.249702</v>
      </c>
      <c r="K96" s="3">
        <f>+'PIIE BOP data'!C96</f>
        <v>85714006217.661102</v>
      </c>
      <c r="L96" s="9">
        <f t="shared" si="3"/>
        <v>4400010742.5837402</v>
      </c>
      <c r="M96" s="9">
        <f t="shared" si="4"/>
        <v>27386610470.53915</v>
      </c>
      <c r="N96" s="3">
        <f>-'PIIE BOP data'!D96</f>
        <v>-3097482538.3892598</v>
      </c>
      <c r="O96" s="3">
        <f>+'PIIE BOP data'!F96</f>
        <v>7459019041.5922499</v>
      </c>
      <c r="P96" s="3">
        <f>-'PIIE BOP data'!E96</f>
        <v>7497493280.9729996</v>
      </c>
      <c r="Q96" s="3">
        <f>+'PIIE BOP data'!G96</f>
        <v>19927591428.946899</v>
      </c>
      <c r="R96" s="3">
        <f>-'PIIE BOP data'!H96</f>
        <v>42370506031.340401</v>
      </c>
      <c r="S96" s="3">
        <f>+'PIIE BOP data'!I96</f>
        <v>2606737768.04495</v>
      </c>
      <c r="T96" s="3">
        <f>-'PIIE BOP data'!J96</f>
        <v>70098157120.149307</v>
      </c>
      <c r="U96" s="6">
        <f>+'PIIE BOP data'!S96</f>
        <v>83844867700.498703</v>
      </c>
      <c r="V96" s="6">
        <f>-'PIIE BOP data'!T96</f>
        <v>40616046787.391502</v>
      </c>
      <c r="W96" s="6">
        <f t="shared" si="5"/>
        <v>-8.544921875E-4</v>
      </c>
      <c r="X96" s="6">
        <f>+J96-K96+L96-M96+R96-S96+T96-V96+'PIIE BOP data'!V96</f>
        <v>0</v>
      </c>
    </row>
    <row r="97" spans="1:24" x14ac:dyDescent="0.25">
      <c r="A97" s="4">
        <v>44470</v>
      </c>
      <c r="B97" s="3">
        <f>+'PIIE BOP data'!K97</f>
        <v>898521498563.12695</v>
      </c>
      <c r="C97" s="3">
        <f>-'PIIE BOP data'!L97</f>
        <v>730767520723.06104</v>
      </c>
      <c r="D97" s="3">
        <f>+'PIIE BOP data'!M97</f>
        <v>99663205823.671204</v>
      </c>
      <c r="E97" s="3">
        <f>-'PIIE BOP data'!N97</f>
        <v>116351573597.041</v>
      </c>
      <c r="F97" s="3">
        <f>+'PIIE BOP data'!O97</f>
        <v>64022443583.857903</v>
      </c>
      <c r="G97" s="3">
        <f>-'PIIE BOP data'!P97</f>
        <v>105557287428.187</v>
      </c>
      <c r="H97" s="3">
        <f>+'PIIE BOP data'!Q97</f>
        <v>14436842556.3232</v>
      </c>
      <c r="I97" s="3">
        <f>-'PIIE BOP data'!R97</f>
        <v>8574713987.1651096</v>
      </c>
      <c r="J97" s="3">
        <f>-'PIIE BOP data'!B97</f>
        <v>50994114746.089302</v>
      </c>
      <c r="K97" s="3">
        <f>+'PIIE BOP data'!C97</f>
        <v>81353342318.465607</v>
      </c>
      <c r="L97" s="9">
        <f t="shared" si="3"/>
        <v>22180478900.752319</v>
      </c>
      <c r="M97" s="9">
        <f t="shared" si="4"/>
        <v>58531102418.619202</v>
      </c>
      <c r="N97" s="3">
        <f>-'PIIE BOP data'!D97</f>
        <v>15989210968.666201</v>
      </c>
      <c r="O97" s="3">
        <f>+'PIIE BOP data'!F97</f>
        <v>35958900805.5494</v>
      </c>
      <c r="P97" s="3">
        <f>-'PIIE BOP data'!E97</f>
        <v>6191267932.0861197</v>
      </c>
      <c r="Q97" s="3">
        <f>+'PIIE BOP data'!G97</f>
        <v>22572201613.069801</v>
      </c>
      <c r="R97" s="3">
        <f>-'PIIE BOP data'!H97</f>
        <v>90114127491.908401</v>
      </c>
      <c r="S97" s="3">
        <f>+'PIIE BOP data'!I97</f>
        <v>15692843574.891899</v>
      </c>
      <c r="T97" s="3">
        <f>-'PIIE BOP data'!J97</f>
        <v>45754023330.138603</v>
      </c>
      <c r="U97" s="6">
        <f>+'PIIE BOP data'!S97</f>
        <v>115392894791.526</v>
      </c>
      <c r="V97" s="6">
        <f>-'PIIE BOP data'!T97</f>
        <v>51227755194.071899</v>
      </c>
      <c r="W97" s="6">
        <f t="shared" si="5"/>
        <v>-9.002685546875E-4</v>
      </c>
      <c r="X97" s="6">
        <f>+J97-K97+L97-M97+R97-S97+T97-V97+'PIIE BOP data'!V97</f>
        <v>0</v>
      </c>
    </row>
    <row r="98" spans="1:24" x14ac:dyDescent="0.25">
      <c r="A98" s="4">
        <v>44562</v>
      </c>
      <c r="B98" s="3">
        <f>+'PIIE BOP data'!K98</f>
        <v>841487121419.42505</v>
      </c>
      <c r="C98" s="3">
        <f>-'PIIE BOP data'!L98</f>
        <v>677990564976.08997</v>
      </c>
      <c r="D98" s="3">
        <f>+'PIIE BOP data'!M98</f>
        <v>100662128275.02699</v>
      </c>
      <c r="E98" s="3">
        <f>-'PIIE BOP data'!N98</f>
        <v>113155069915.244</v>
      </c>
      <c r="F98" s="3">
        <f>+'PIIE BOP data'!O98</f>
        <v>64189934821.1754</v>
      </c>
      <c r="G98" s="3">
        <f>-'PIIE BOP data'!P98</f>
        <v>106923065352.99899</v>
      </c>
      <c r="H98" s="3">
        <f>+'PIIE BOP data'!Q98</f>
        <v>11560680842.176201</v>
      </c>
      <c r="I98" s="3">
        <f>-'PIIE BOP data'!R98</f>
        <v>7707931708.4853802</v>
      </c>
      <c r="J98" s="3">
        <f>-'PIIE BOP data'!B98</f>
        <v>59472072230.084602</v>
      </c>
      <c r="K98" s="3">
        <f>+'PIIE BOP data'!C98</f>
        <v>105832692465.075</v>
      </c>
      <c r="L98" s="9">
        <f t="shared" si="3"/>
        <v>37981768461.6623</v>
      </c>
      <c r="M98" s="9">
        <f t="shared" si="4"/>
        <v>-33826819901.199928</v>
      </c>
      <c r="N98" s="3">
        <f>-'PIIE BOP data'!D98</f>
        <v>12298312491.927299</v>
      </c>
      <c r="O98" s="3">
        <f>+'PIIE BOP data'!F98</f>
        <v>-3287489180.1233301</v>
      </c>
      <c r="P98" s="3">
        <f>-'PIIE BOP data'!E98</f>
        <v>25683455969.735001</v>
      </c>
      <c r="Q98" s="3">
        <f>+'PIIE BOP data'!G98</f>
        <v>-30539330721.076599</v>
      </c>
      <c r="R98" s="3">
        <f>-'PIIE BOP data'!H98</f>
        <v>-8156549024.1901703</v>
      </c>
      <c r="S98" s="3">
        <f>+'PIIE BOP data'!I98</f>
        <v>-28479770249.8871</v>
      </c>
      <c r="T98" s="3">
        <f>-'PIIE BOP data'!J98</f>
        <v>28813949387.8078</v>
      </c>
      <c r="U98" s="6">
        <f>+'PIIE BOP data'!S98</f>
        <v>112123233404.985</v>
      </c>
      <c r="V98" s="6">
        <f>-'PIIE BOP data'!T98</f>
        <v>80436477331.862198</v>
      </c>
      <c r="W98" s="6">
        <f t="shared" si="5"/>
        <v>2.899169921875E-4</v>
      </c>
      <c r="X98" s="6">
        <f>+J98-K98+L98-M98+R98-S98+T98-V98+'PIIE BOP data'!V98</f>
        <v>0</v>
      </c>
    </row>
    <row r="99" spans="1:24" x14ac:dyDescent="0.25">
      <c r="A99" s="4">
        <v>44652</v>
      </c>
      <c r="B99" s="3">
        <f>+'PIIE BOP data'!K99</f>
        <v>839501756248.85095</v>
      </c>
      <c r="C99" s="3">
        <f>-'PIIE BOP data'!L99</f>
        <v>667025414012.13599</v>
      </c>
      <c r="D99" s="3">
        <f>+'PIIE BOP data'!M99</f>
        <v>92585229296.545807</v>
      </c>
      <c r="E99" s="3">
        <f>-'PIIE BOP data'!N99</f>
        <v>111716595056.30099</v>
      </c>
      <c r="F99" s="3">
        <f>+'PIIE BOP data'!O99</f>
        <v>51838487972.201599</v>
      </c>
      <c r="G99" s="3">
        <f>-'PIIE BOP data'!P99</f>
        <v>121156042860.299</v>
      </c>
      <c r="H99" s="3">
        <f>+'PIIE BOP data'!Q99</f>
        <v>12103366553.2346</v>
      </c>
      <c r="I99" s="3">
        <f>-'PIIE BOP data'!R99</f>
        <v>6161617428.7864304</v>
      </c>
      <c r="J99" s="3">
        <f>-'PIIE BOP data'!B99</f>
        <v>38593958066.406403</v>
      </c>
      <c r="K99" s="3">
        <f>+'PIIE BOP data'!C99</f>
        <v>42124400126.638298</v>
      </c>
      <c r="L99" s="9">
        <f t="shared" si="3"/>
        <v>45253817002.801598</v>
      </c>
      <c r="M99" s="9">
        <f t="shared" si="4"/>
        <v>-39374334782.468498</v>
      </c>
      <c r="N99" s="3">
        <f>-'PIIE BOP data'!D99</f>
        <v>12104650927.335699</v>
      </c>
      <c r="O99" s="3">
        <f>+'PIIE BOP data'!F99</f>
        <v>15367538345.861601</v>
      </c>
      <c r="P99" s="3">
        <f>-'PIIE BOP data'!E99</f>
        <v>33149166075.4659</v>
      </c>
      <c r="Q99" s="3">
        <f>+'PIIE BOP data'!G99</f>
        <v>-54741873128.330101</v>
      </c>
      <c r="R99" s="3">
        <f>-'PIIE BOP data'!H99</f>
        <v>-31545468206.003799</v>
      </c>
      <c r="S99" s="3">
        <f>+'PIIE BOP data'!I99</f>
        <v>-5788803435.0297203</v>
      </c>
      <c r="T99" s="3">
        <f>-'PIIE BOP data'!J99</f>
        <v>-20752493838.095699</v>
      </c>
      <c r="U99" s="6">
        <f>+'PIIE BOP data'!S99</f>
        <v>89969170713.310699</v>
      </c>
      <c r="V99" s="6">
        <f>-'PIIE BOP data'!T99</f>
        <v>41677440587.459</v>
      </c>
      <c r="W99" s="6">
        <f t="shared" si="5"/>
        <v>-1.52587890625E-4</v>
      </c>
      <c r="X99" s="6">
        <f>+J99-K99+L99-M99+R99-S99+T99-V99+'PIIE BOP data'!V99</f>
        <v>0</v>
      </c>
    </row>
    <row r="100" spans="1:24" x14ac:dyDescent="0.25">
      <c r="A100" s="4">
        <v>44743</v>
      </c>
      <c r="B100" s="3">
        <f>+'PIIE BOP data'!K100</f>
        <v>861423097899.27698</v>
      </c>
      <c r="C100" s="3">
        <f>-'PIIE BOP data'!L100</f>
        <v>675037414554.12305</v>
      </c>
      <c r="D100" s="3">
        <f>+'PIIE BOP data'!M100</f>
        <v>95394223791.765793</v>
      </c>
      <c r="E100" s="3">
        <f>-'PIIE BOP data'!N100</f>
        <v>119796309351.985</v>
      </c>
      <c r="F100" s="3">
        <f>+'PIIE BOP data'!O100</f>
        <v>77364393507.215103</v>
      </c>
      <c r="G100" s="3">
        <f>-'PIIE BOP data'!P100</f>
        <v>102864420392.715</v>
      </c>
      <c r="H100" s="3">
        <f>+'PIIE BOP data'!Q100</f>
        <v>12961721664.626101</v>
      </c>
      <c r="I100" s="3">
        <f>-'PIIE BOP data'!R100</f>
        <v>6427593936.1730804</v>
      </c>
      <c r="J100" s="3">
        <f>-'PIIE BOP data'!B100</f>
        <v>54260923544.679703</v>
      </c>
      <c r="K100" s="3">
        <f>+'PIIE BOP data'!C100</f>
        <v>23831310029.211102</v>
      </c>
      <c r="L100" s="9">
        <f t="shared" si="3"/>
        <v>70825222110.673752</v>
      </c>
      <c r="M100" s="9">
        <f t="shared" si="4"/>
        <v>-36796076138.320839</v>
      </c>
      <c r="N100" s="3">
        <f>-'PIIE BOP data'!D100</f>
        <v>9595952486.7307491</v>
      </c>
      <c r="O100" s="3">
        <f>+'PIIE BOP data'!F100</f>
        <v>6198772999.1422596</v>
      </c>
      <c r="P100" s="3">
        <f>-'PIIE BOP data'!E100</f>
        <v>61229269623.943001</v>
      </c>
      <c r="Q100" s="3">
        <f>+'PIIE BOP data'!G100</f>
        <v>-42994849137.463097</v>
      </c>
      <c r="R100" s="3">
        <f>-'PIIE BOP data'!H100</f>
        <v>-94232909731.599701</v>
      </c>
      <c r="S100" s="3">
        <f>+'PIIE BOP data'!I100</f>
        <v>-39943618509.245003</v>
      </c>
      <c r="T100" s="3">
        <f>-'PIIE BOP data'!J100</f>
        <v>46030521120.1493</v>
      </c>
      <c r="U100" s="6">
        <f>+'PIIE BOP data'!S100</f>
        <v>143017698627.88901</v>
      </c>
      <c r="V100" s="6">
        <f>-'PIIE BOP data'!T100</f>
        <v>131010977827.731</v>
      </c>
      <c r="W100" s="6">
        <f t="shared" si="5"/>
        <v>-1.129150390625E-3</v>
      </c>
      <c r="X100" s="6">
        <f>+J100-K100+L100-M100+R100-S100+T100-V100+'PIIE BOP data'!V100</f>
        <v>0</v>
      </c>
    </row>
    <row r="101" spans="1:24" x14ac:dyDescent="0.25">
      <c r="A101" s="4">
        <v>44835</v>
      </c>
      <c r="B101" s="3">
        <f>+'PIIE BOP data'!K101</f>
        <v>804412557132.57703</v>
      </c>
      <c r="C101" s="3">
        <f>-'PIIE BOP data'!L101</f>
        <v>661722088557.39099</v>
      </c>
      <c r="D101" s="3">
        <f>+'PIIE BOP data'!M101</f>
        <v>83853730216.171204</v>
      </c>
      <c r="E101" s="3">
        <f>-'PIIE BOP data'!N101</f>
        <v>115267448123.771</v>
      </c>
      <c r="F101" s="3">
        <f>+'PIIE BOP data'!O101</f>
        <v>76931686417.967896</v>
      </c>
      <c r="G101" s="3">
        <f>-'PIIE BOP data'!P101</f>
        <v>93750970573.917099</v>
      </c>
      <c r="H101" s="3">
        <f>+'PIIE BOP data'!Q101</f>
        <v>7879738273.1132002</v>
      </c>
      <c r="I101" s="3">
        <f>-'PIIE BOP data'!R101</f>
        <v>4073050414.5051098</v>
      </c>
      <c r="J101" s="3">
        <f>-'PIIE BOP data'!B101</f>
        <v>57723206917.859299</v>
      </c>
      <c r="K101" s="3">
        <f>+'PIIE BOP data'!C101</f>
        <v>18415386471.585602</v>
      </c>
      <c r="L101" s="9">
        <f t="shared" si="3"/>
        <v>26012984151.492302</v>
      </c>
      <c r="M101" s="9">
        <f t="shared" si="4"/>
        <v>1017293959.6391983</v>
      </c>
      <c r="N101" s="3">
        <f>-'PIIE BOP data'!D101</f>
        <v>13517151980.866199</v>
      </c>
      <c r="O101" s="3">
        <f>+'PIIE BOP data'!F101</f>
        <v>20185502784.039398</v>
      </c>
      <c r="P101" s="3">
        <f>-'PIIE BOP data'!E101</f>
        <v>12495832170.626101</v>
      </c>
      <c r="Q101" s="3">
        <f>+'PIIE BOP data'!G101</f>
        <v>-19168208824.4002</v>
      </c>
      <c r="R101" s="3">
        <f>-'PIIE BOP data'!H101</f>
        <v>-21853684083.636299</v>
      </c>
      <c r="S101" s="3">
        <f>+'PIIE BOP data'!I101</f>
        <v>-16793682377.768101</v>
      </c>
      <c r="T101" s="3">
        <f>-'PIIE BOP data'!J101</f>
        <v>42343693330.138603</v>
      </c>
      <c r="U101" s="6">
        <f>+'PIIE BOP data'!S101</f>
        <v>98264154370.245697</v>
      </c>
      <c r="V101" s="6">
        <f>-'PIIE BOP data'!T101</f>
        <v>100632791920.547</v>
      </c>
      <c r="W101" s="6">
        <f t="shared" si="5"/>
        <v>-5.645751953125E-4</v>
      </c>
      <c r="X101" s="6">
        <f>+J101-K101+L101-M101+R101-S101+T101-V101+'PIIE BOP data'!V101</f>
        <v>3.0517578125E-5</v>
      </c>
    </row>
    <row r="102" spans="1:24" x14ac:dyDescent="0.25">
      <c r="A102" s="4">
        <v>44927</v>
      </c>
      <c r="B102" s="3">
        <f>+'PIIE BOP data'!K102</f>
        <v>782676208280.39502</v>
      </c>
      <c r="C102" s="3">
        <f>-'PIIE BOP data'!L102</f>
        <v>633021055411.96997</v>
      </c>
      <c r="D102" s="3">
        <f>+'PIIE BOP data'!M102</f>
        <v>85898174271.077103</v>
      </c>
      <c r="E102" s="3">
        <f>-'PIIE BOP data'!N102</f>
        <v>128883676638.70399</v>
      </c>
      <c r="F102" s="3">
        <f>+'PIIE BOP data'!O102</f>
        <v>77114442091.265396</v>
      </c>
      <c r="G102" s="3">
        <f>-'PIIE BOP data'!P102</f>
        <v>95661818050.919296</v>
      </c>
      <c r="H102" s="3">
        <f>+'PIIE BOP data'!Q102</f>
        <v>7875185287.8161602</v>
      </c>
      <c r="I102" s="3">
        <f>-'PIIE BOP data'!R102</f>
        <v>6200062932.14538</v>
      </c>
      <c r="J102" s="3">
        <f>-'PIIE BOP data'!B102</f>
        <v>60056466368.374603</v>
      </c>
      <c r="K102" s="3">
        <f>+'PIIE BOP data'!C102</f>
        <v>25635686004.395</v>
      </c>
      <c r="L102" s="9">
        <f t="shared" si="3"/>
        <v>35256137350.052299</v>
      </c>
      <c r="M102" s="9">
        <f t="shared" si="4"/>
        <v>-10068879113.129898</v>
      </c>
      <c r="N102" s="3">
        <f>-'PIIE BOP data'!D102</f>
        <v>12341862057.0173</v>
      </c>
      <c r="O102" s="3">
        <f>+'PIIE BOP data'!F102</f>
        <v>29752412965.866699</v>
      </c>
      <c r="P102" s="3">
        <f>-'PIIE BOP data'!E102</f>
        <v>22914275293.035</v>
      </c>
      <c r="Q102" s="3">
        <f>+'PIIE BOP data'!G102</f>
        <v>-39821292078.996597</v>
      </c>
      <c r="R102" s="3">
        <f>-'PIIE BOP data'!H102</f>
        <v>3825602158.6498299</v>
      </c>
      <c r="S102" s="3">
        <f>+'PIIE BOP data'!I102</f>
        <v>13355506839.3629</v>
      </c>
      <c r="T102" s="3">
        <f>-'PIIE BOP data'!J102</f>
        <v>11457329387.8078</v>
      </c>
      <c r="U102" s="6">
        <f>+'PIIE BOP data'!S102</f>
        <v>89797396896.815002</v>
      </c>
      <c r="V102" s="6">
        <f>-'PIIE BOP data'!T102</f>
        <v>80493180330.602203</v>
      </c>
      <c r="W102" s="6">
        <f t="shared" si="5"/>
        <v>0</v>
      </c>
      <c r="X102" s="6">
        <f>+J102-K102+L102-M102+R102-S102+T102-V102+'PIIE BOP data'!V102</f>
        <v>-1.52587890625E-5</v>
      </c>
    </row>
    <row r="103" spans="1:24" x14ac:dyDescent="0.25">
      <c r="A103" s="4">
        <v>45017</v>
      </c>
      <c r="B103" s="3">
        <f>+'PIIE BOP data'!K103</f>
        <v>790741672865.35095</v>
      </c>
      <c r="C103" s="3">
        <f>-'PIIE BOP data'!L103</f>
        <v>628923001303.46594</v>
      </c>
      <c r="D103" s="3">
        <f>+'PIIE BOP data'!M103</f>
        <v>81605070688.0858</v>
      </c>
      <c r="E103" s="3">
        <f>-'PIIE BOP data'!N103</f>
        <v>130295734781.19099</v>
      </c>
      <c r="F103" s="3">
        <f>+'PIIE BOP data'!O103</f>
        <v>77924410846.721603</v>
      </c>
      <c r="G103" s="3">
        <f>-'PIIE BOP data'!P103</f>
        <v>125547792772.399</v>
      </c>
      <c r="H103" s="3">
        <f>+'PIIE BOP data'!Q103</f>
        <v>8800007387.9045792</v>
      </c>
      <c r="I103" s="3">
        <f>-'PIIE BOP data'!R103</f>
        <v>5761702096.0664301</v>
      </c>
      <c r="J103" s="3">
        <f>-'PIIE BOP data'!B103</f>
        <v>52296461458.0364</v>
      </c>
      <c r="K103" s="3">
        <f>+'PIIE BOP data'!C103</f>
        <v>19049906636.458302</v>
      </c>
      <c r="L103" s="9">
        <f t="shared" si="3"/>
        <v>17892744884.34156</v>
      </c>
      <c r="M103" s="9">
        <f t="shared" si="4"/>
        <v>8542361997.5614891</v>
      </c>
      <c r="N103" s="3">
        <f>-'PIIE BOP data'!D103</f>
        <v>8268978496.8357</v>
      </c>
      <c r="O103" s="3">
        <f>+'PIIE BOP data'!F103</f>
        <v>5666517773.8916397</v>
      </c>
      <c r="P103" s="3">
        <f>-'PIIE BOP data'!E103</f>
        <v>9623766387.5058594</v>
      </c>
      <c r="Q103" s="3">
        <f>+'PIIE BOP data'!G103</f>
        <v>2875844223.6698499</v>
      </c>
      <c r="R103" s="3">
        <f>-'PIIE BOP data'!H103</f>
        <v>-40373218131.033798</v>
      </c>
      <c r="S103" s="3">
        <f>+'PIIE BOP data'!I103</f>
        <v>-41136861623.139702</v>
      </c>
      <c r="T103" s="3">
        <f>-'PIIE BOP data'!J103</f>
        <v>11621016161.904301</v>
      </c>
      <c r="U103" s="6">
        <f>+'PIIE BOP data'!S103</f>
        <v>68542930834.940697</v>
      </c>
      <c r="V103" s="6">
        <f>-'PIIE BOP data'!T103</f>
        <v>58296894728.549004</v>
      </c>
      <c r="W103" s="6">
        <f t="shared" si="5"/>
        <v>-1.068115234375E-4</v>
      </c>
      <c r="X103" s="6">
        <f>+J103-K103+L103-M103+R103-S103+T103-V103+'PIIE BOP data'!V103</f>
        <v>1.52587890625E-5</v>
      </c>
    </row>
    <row r="104" spans="1:24" x14ac:dyDescent="0.25">
      <c r="A104" s="4">
        <v>45108</v>
      </c>
      <c r="B104" s="3">
        <f>+'PIIE BOP data'!K104</f>
        <v>789199859411.62695</v>
      </c>
      <c r="C104" s="3">
        <f>-'PIIE BOP data'!L104</f>
        <v>642704591003.15295</v>
      </c>
      <c r="D104" s="3">
        <f>+'PIIE BOP data'!M104</f>
        <v>78408982888.785797</v>
      </c>
      <c r="E104" s="3">
        <f>-'PIIE BOP data'!N104</f>
        <v>134569261683.58501</v>
      </c>
      <c r="F104" s="3">
        <f>+'PIIE BOP data'!O104</f>
        <v>76934894761.715103</v>
      </c>
      <c r="G104" s="3">
        <f>-'PIIE BOP data'!P104</f>
        <v>109383800626.08501</v>
      </c>
      <c r="H104" s="3">
        <f>+'PIIE BOP data'!Q104</f>
        <v>7204661763.6360598</v>
      </c>
      <c r="I104" s="3">
        <f>-'PIIE BOP data'!R104</f>
        <v>5060858282.5430803</v>
      </c>
      <c r="J104" s="3">
        <f>-'PIIE BOP data'!B104</f>
        <v>60141124401.829697</v>
      </c>
      <c r="K104" s="3">
        <f>+'PIIE BOP data'!C104</f>
        <v>-2200896390.0388699</v>
      </c>
      <c r="L104" s="9">
        <f t="shared" si="3"/>
        <v>16359341787.743698</v>
      </c>
      <c r="M104" s="9">
        <f t="shared" si="4"/>
        <v>-20009065510.520741</v>
      </c>
      <c r="N104" s="3">
        <f>-'PIIE BOP data'!D104</f>
        <v>21498173181.040699</v>
      </c>
      <c r="O104" s="3">
        <f>+'PIIE BOP data'!F104</f>
        <v>-8386855340.8477402</v>
      </c>
      <c r="P104" s="3">
        <f>-'PIIE BOP data'!E104</f>
        <v>-5138831393.2969999</v>
      </c>
      <c r="Q104" s="3">
        <f>+'PIIE BOP data'!G104</f>
        <v>-11622210169.673</v>
      </c>
      <c r="R104" s="3">
        <f>-'PIIE BOP data'!H104</f>
        <v>-20734087275.049702</v>
      </c>
      <c r="S104" s="3">
        <f>+'PIIE BOP data'!I104</f>
        <v>-7846817256.1350498</v>
      </c>
      <c r="T104" s="3">
        <f>-'PIIE BOP data'!J104</f>
        <v>-34333838879.8507</v>
      </c>
      <c r="U104" s="6">
        <f>+'PIIE BOP data'!S104</f>
        <v>60029887230.398697</v>
      </c>
      <c r="V104" s="6">
        <f>-'PIIE BOP data'!T104</f>
        <v>55615662094.341499</v>
      </c>
      <c r="W104" s="6">
        <f t="shared" si="5"/>
        <v>-8.3160400390625E-4</v>
      </c>
      <c r="X104" s="6">
        <f>+J104-K104+L104-M104+R104-S104+T104-V104+'PIIE BOP data'!V104</f>
        <v>-1.52587890625E-5</v>
      </c>
    </row>
    <row r="105" spans="1:24" x14ac:dyDescent="0.25">
      <c r="A105" s="4">
        <v>45200</v>
      </c>
      <c r="B105" s="3">
        <f>+'PIIE BOP data'!K105</f>
        <v>816517179726.64697</v>
      </c>
      <c r="C105" s="3">
        <f>-'PIIE BOP data'!L105</f>
        <v>680445242834.26099</v>
      </c>
      <c r="D105" s="3">
        <f>+'PIIE BOP data'!M105</f>
        <v>82795733502.211197</v>
      </c>
      <c r="E105" s="3">
        <f>-'PIIE BOP data'!N105</f>
        <v>143424846353.181</v>
      </c>
      <c r="F105" s="3">
        <f>+'PIIE BOP data'!O105</f>
        <v>68354283315.747902</v>
      </c>
      <c r="G105" s="3">
        <f>-'PIIE BOP data'!P105</f>
        <v>103425199122.597</v>
      </c>
      <c r="H105" s="3">
        <f>+'PIIE BOP data'!Q105</f>
        <v>9943803312.3432007</v>
      </c>
      <c r="I105" s="3">
        <f>-'PIIE BOP data'!R105</f>
        <v>5303573140.8751097</v>
      </c>
      <c r="J105" s="3">
        <f>-'PIIE BOP data'!B105</f>
        <v>53174500583.039299</v>
      </c>
      <c r="K105" s="3">
        <f>+'PIIE BOP data'!C105</f>
        <v>8853380550.775631</v>
      </c>
      <c r="L105" s="9">
        <f t="shared" si="3"/>
        <v>8575204340.1923199</v>
      </c>
      <c r="M105" s="9">
        <f t="shared" si="4"/>
        <v>41803083123.439194</v>
      </c>
      <c r="N105" s="3">
        <f>-'PIIE BOP data'!D105</f>
        <v>12716089563.8762</v>
      </c>
      <c r="O105" s="3">
        <f>+'PIIE BOP data'!F105</f>
        <v>-15740816448.500601</v>
      </c>
      <c r="P105" s="3">
        <f>-'PIIE BOP data'!E105</f>
        <v>-4140885223.6838799</v>
      </c>
      <c r="Q105" s="3">
        <f>+'PIIE BOP data'!G105</f>
        <v>57543899571.939796</v>
      </c>
      <c r="R105" s="3">
        <f>-'PIIE BOP data'!H105</f>
        <v>15469630996.033701</v>
      </c>
      <c r="S105" s="3">
        <f>+'PIIE BOP data'!I105</f>
        <v>-6366533613.4381399</v>
      </c>
      <c r="T105" s="3">
        <f>-'PIIE BOP data'!J105</f>
        <v>16081663330.138599</v>
      </c>
      <c r="U105" s="6">
        <f>+'PIIE BOP data'!S105</f>
        <v>45012138406.035698</v>
      </c>
      <c r="V105" s="6">
        <f>-'PIIE BOP data'!T105</f>
        <v>49744920606.2173</v>
      </c>
      <c r="W105" s="6">
        <f t="shared" si="5"/>
        <v>-5.4168701171875E-4</v>
      </c>
      <c r="X105" s="6">
        <f>+J105-K105+L105-M105+R105-S105+T105-V105+'PIIE BOP data'!V105</f>
        <v>0</v>
      </c>
    </row>
    <row r="106" spans="1:24" x14ac:dyDescent="0.25">
      <c r="A106" s="4">
        <v>45292</v>
      </c>
      <c r="B106" s="3">
        <f>+'PIIE BOP data'!K106</f>
        <v>798495893029.26501</v>
      </c>
      <c r="C106" s="3">
        <f>-'PIIE BOP data'!L106</f>
        <v>650225520103.95996</v>
      </c>
      <c r="D106" s="3">
        <f>+'PIIE BOP data'!M106</f>
        <v>91517552688.567093</v>
      </c>
      <c r="E106" s="3">
        <f>-'PIIE BOP data'!N106</f>
        <v>152210495561.82401</v>
      </c>
      <c r="F106" s="3">
        <f>+'PIIE BOP data'!O106</f>
        <v>55985525900.115402</v>
      </c>
      <c r="G106" s="3">
        <f>-'PIIE BOP data'!P106</f>
        <v>84146667220.059296</v>
      </c>
      <c r="H106" s="3">
        <f>+'PIIE BOP data'!Q106</f>
        <v>9662909716.47616</v>
      </c>
      <c r="I106" s="3">
        <f>-'PIIE BOP data'!R106</f>
        <v>5904819642.7653799</v>
      </c>
      <c r="J106" s="3">
        <f>-'PIIE BOP data'!B106</f>
        <v>38804918745.474602</v>
      </c>
      <c r="K106" s="3">
        <f>+'PIIE BOP data'!C106</f>
        <v>9722754839.7649498</v>
      </c>
      <c r="L106" s="9">
        <f t="shared" si="3"/>
        <v>50448968022.442307</v>
      </c>
      <c r="M106" s="9">
        <f t="shared" si="4"/>
        <v>35614352997.180069</v>
      </c>
      <c r="N106" s="3">
        <f>-'PIIE BOP data'!D106</f>
        <v>25167511757.507301</v>
      </c>
      <c r="O106" s="3">
        <f>+'PIIE BOP data'!F106</f>
        <v>-2417658666.1033301</v>
      </c>
      <c r="P106" s="3">
        <f>-'PIIE BOP data'!E106</f>
        <v>25281456264.935001</v>
      </c>
      <c r="Q106" s="3">
        <f>+'PIIE BOP data'!G106</f>
        <v>38032011663.283401</v>
      </c>
      <c r="R106" s="3">
        <f>-'PIIE BOP data'!H106</f>
        <v>7300150211.73983</v>
      </c>
      <c r="S106" s="3">
        <f>+'PIIE BOP data'!I106</f>
        <v>15749312349.752899</v>
      </c>
      <c r="T106" s="3">
        <f>-'PIIE BOP data'!J106</f>
        <v>32902229387.8078</v>
      </c>
      <c r="U106" s="6">
        <f>+'PIIE BOP data'!S106</f>
        <v>63174378805.815002</v>
      </c>
      <c r="V106" s="6">
        <f>-'PIIE BOP data'!T106</f>
        <v>67252142847.652199</v>
      </c>
      <c r="W106" s="6">
        <f t="shared" si="5"/>
        <v>0</v>
      </c>
      <c r="X106" s="6">
        <f>+J106-K106+L106-M106+R106-S106+T106-V106+'PIIE BOP data'!V106</f>
        <v>1.52587890625E-5</v>
      </c>
    </row>
    <row r="107" spans="1:24" x14ac:dyDescent="0.25">
      <c r="A107" s="4">
        <v>45383</v>
      </c>
      <c r="B107" s="3">
        <f>+'PIIE BOP data'!K107</f>
        <v>828348046800.31104</v>
      </c>
      <c r="C107" s="3">
        <f>-'PIIE BOP data'!L107</f>
        <v>663509814466.36597</v>
      </c>
      <c r="D107" s="3">
        <f>+'PIIE BOP data'!M107</f>
        <v>89308809697.385803</v>
      </c>
      <c r="E107" s="3">
        <f>-'PIIE BOP data'!N107</f>
        <v>151633823432.55099</v>
      </c>
      <c r="F107" s="3">
        <f>+'PIIE BOP data'!O107</f>
        <v>80530229436.571594</v>
      </c>
      <c r="G107" s="3">
        <f>-'PIIE BOP data'!P107</f>
        <v>124482720549.069</v>
      </c>
      <c r="H107" s="3">
        <f>+'PIIE BOP data'!Q107</f>
        <v>8448271964.1345901</v>
      </c>
      <c r="I107" s="3">
        <f>-'PIIE BOP data'!R107</f>
        <v>5551486940.1764297</v>
      </c>
      <c r="J107" s="3">
        <f>-'PIIE BOP data'!B107</f>
        <v>71792544056.366394</v>
      </c>
      <c r="K107" s="3">
        <f>+'PIIE BOP data'!C107</f>
        <v>-10612950507.6117</v>
      </c>
      <c r="L107" s="9">
        <f t="shared" si="3"/>
        <v>45425488892.761574</v>
      </c>
      <c r="M107" s="9">
        <f t="shared" si="4"/>
        <v>35291343885.481537</v>
      </c>
      <c r="N107" s="3">
        <f>-'PIIE BOP data'!D107</f>
        <v>37446115349.665703</v>
      </c>
      <c r="O107" s="3">
        <f>+'PIIE BOP data'!F107</f>
        <v>389340058.50164098</v>
      </c>
      <c r="P107" s="3">
        <f>-'PIIE BOP data'!E107</f>
        <v>7979373543.09587</v>
      </c>
      <c r="Q107" s="3">
        <f>+'PIIE BOP data'!G107</f>
        <v>34902003826.979897</v>
      </c>
      <c r="R107" s="3">
        <f>-'PIIE BOP data'!H107</f>
        <v>-1876465660.90381</v>
      </c>
      <c r="S107" s="3">
        <f>+'PIIE BOP data'!I107</f>
        <v>-6350440452.6197205</v>
      </c>
      <c r="T107" s="3">
        <f>-'PIIE BOP data'!J107</f>
        <v>-49678233838.095703</v>
      </c>
      <c r="U107" s="6">
        <f>+'PIIE BOP data'!S107</f>
        <v>61457512510.2407</v>
      </c>
      <c r="V107" s="6">
        <f>-'PIIE BOP data'!T107</f>
        <v>52995488255.488998</v>
      </c>
      <c r="W107" s="6">
        <f t="shared" si="5"/>
        <v>-6.866455078125E-5</v>
      </c>
      <c r="X107" s="6">
        <f>+J107-K107+L107-M107+R107-S107+T107-V107+'PIIE BOP data'!V107</f>
        <v>0</v>
      </c>
    </row>
    <row r="108" spans="1:24" x14ac:dyDescent="0.25">
      <c r="A108" s="4">
        <v>45474</v>
      </c>
      <c r="B108" s="3">
        <f>+'PIIE BOP data'!K108</f>
        <v>872393200198.61694</v>
      </c>
      <c r="C108" s="3">
        <f>-'PIIE BOP data'!L108</f>
        <v>652259195085.72302</v>
      </c>
      <c r="D108" s="3">
        <f>+'PIIE BOP data'!M108</f>
        <v>98729165221.465805</v>
      </c>
      <c r="E108" s="3">
        <f>-'PIIE BOP data'!N108</f>
        <v>154366065963.435</v>
      </c>
      <c r="F108" s="3">
        <f>+'PIIE BOP data'!O108</f>
        <v>89567898066.155106</v>
      </c>
      <c r="G108" s="3">
        <f>-'PIIE BOP data'!P108</f>
        <v>109012865360.61501</v>
      </c>
      <c r="H108" s="3">
        <f>+'PIIE BOP data'!Q108</f>
        <v>9703667395.2760601</v>
      </c>
      <c r="I108" s="3">
        <f>-'PIIE BOP data'!R108</f>
        <v>5779785413.9630804</v>
      </c>
      <c r="J108" s="3">
        <f>-'PIIE BOP data'!B108</f>
        <v>33918825537.209702</v>
      </c>
      <c r="K108" s="3">
        <f>+'PIIE BOP data'!C108</f>
        <v>-2975127819.3288698</v>
      </c>
      <c r="L108" s="9">
        <f t="shared" si="3"/>
        <v>39162026814.533699</v>
      </c>
      <c r="M108" s="9">
        <f t="shared" si="4"/>
        <v>26890620242.349258</v>
      </c>
      <c r="N108" s="3">
        <f>-'PIIE BOP data'!D108</f>
        <v>26662506874.360699</v>
      </c>
      <c r="O108" s="3">
        <f>+'PIIE BOP data'!F108</f>
        <v>9977337895.7822609</v>
      </c>
      <c r="P108" s="3">
        <f>-'PIIE BOP data'!E108</f>
        <v>12499519940.173</v>
      </c>
      <c r="Q108" s="3">
        <f>+'PIIE BOP data'!G108</f>
        <v>16913282346.566999</v>
      </c>
      <c r="R108" s="3">
        <f>-'PIIE BOP data'!H108</f>
        <v>57925325431.450302</v>
      </c>
      <c r="S108" s="3">
        <f>+'PIIE BOP data'!I108</f>
        <v>-44548469254.945099</v>
      </c>
      <c r="T108" s="3">
        <f>-'PIIE BOP data'!J108</f>
        <v>-18716278879.8507</v>
      </c>
      <c r="U108" s="6">
        <f>+'PIIE BOP data'!S108</f>
        <v>148976019057.77899</v>
      </c>
      <c r="V108" s="6">
        <f>-'PIIE BOP data'!T108</f>
        <v>131535521444.661</v>
      </c>
      <c r="W108" s="6">
        <f t="shared" si="5"/>
        <v>-1.15966796875E-3</v>
      </c>
      <c r="X108" s="6">
        <f>+J108-K108+L108-M108+R108-S108+T108-V108+'PIIE BOP data'!V108</f>
        <v>0</v>
      </c>
    </row>
    <row r="109" spans="1:24" x14ac:dyDescent="0.25">
      <c r="A109" s="4">
        <v>45566</v>
      </c>
      <c r="B109" s="3">
        <f>+'PIIE BOP data'!K109</f>
        <v>909753696656.99695</v>
      </c>
      <c r="C109" s="3">
        <f>-'PIIE BOP data'!L109</f>
        <v>675020108572.771</v>
      </c>
      <c r="D109" s="3">
        <f>+'PIIE BOP data'!M109</f>
        <v>104404352975.47099</v>
      </c>
      <c r="E109" s="3">
        <f>-'PIIE BOP data'!N109</f>
        <v>154767675837.76099</v>
      </c>
      <c r="F109" s="3">
        <f>+'PIIE BOP data'!O109</f>
        <v>83170236658.537903</v>
      </c>
      <c r="G109" s="3">
        <f>-'PIIE BOP data'!P109</f>
        <v>121640566387.297</v>
      </c>
      <c r="H109" s="3">
        <f>+'PIIE BOP data'!Q109</f>
        <v>10124664016.453199</v>
      </c>
      <c r="I109" s="3">
        <f>-'PIIE BOP data'!R109</f>
        <v>5713295167.1651096</v>
      </c>
      <c r="J109" s="3">
        <f>-'PIIE BOP data'!B109</f>
        <v>27727426785.199299</v>
      </c>
      <c r="K109" s="3">
        <f>+'PIIE BOP data'!C109</f>
        <v>22421464660.015598</v>
      </c>
      <c r="L109" s="9">
        <f t="shared" si="3"/>
        <v>79180587225.042297</v>
      </c>
      <c r="M109" s="9">
        <f t="shared" si="4"/>
        <v>-71217319117.680801</v>
      </c>
      <c r="N109" s="3">
        <f>-'PIIE BOP data'!D109</f>
        <v>35375204031.606201</v>
      </c>
      <c r="O109" s="3">
        <f>+'PIIE BOP data'!F109</f>
        <v>-28185708128.690601</v>
      </c>
      <c r="P109" s="3">
        <f>-'PIIE BOP data'!E109</f>
        <v>43805383193.436096</v>
      </c>
      <c r="Q109" s="3">
        <f>+'PIIE BOP data'!G109</f>
        <v>-43031610988.990196</v>
      </c>
      <c r="R109" s="3">
        <f>-'PIIE BOP data'!H109</f>
        <v>31183758156.043701</v>
      </c>
      <c r="S109" s="3">
        <f>+'PIIE BOP data'!I109</f>
        <v>-20087759851.688099</v>
      </c>
      <c r="T109" s="3">
        <f>-'PIIE BOP data'!J109</f>
        <v>-26796416669.861401</v>
      </c>
      <c r="U109" s="6">
        <f>+'PIIE BOP data'!S109</f>
        <v>150311304342.466</v>
      </c>
      <c r="V109" s="6">
        <f>-'PIIE BOP data'!T109</f>
        <v>182126351006.68701</v>
      </c>
      <c r="W109" s="6">
        <f t="shared" si="5"/>
        <v>-1.03759765625E-3</v>
      </c>
      <c r="X109" s="6">
        <f>+J109-K109+L109-M109+R109-S109+T109-V109+'PIIE BOP data'!V109</f>
        <v>0</v>
      </c>
    </row>
    <row r="110" spans="1:24" x14ac:dyDescent="0.25">
      <c r="A110" s="4">
        <v>45658</v>
      </c>
      <c r="B110" s="3">
        <f>+'PIIE BOP data'!K110</f>
        <v>869464755071.82495</v>
      </c>
      <c r="C110" s="3">
        <f>-'PIIE BOP data'!L110</f>
        <v>608733638651.58997</v>
      </c>
      <c r="D110" s="3">
        <f>+'PIIE BOP data'!M110</f>
        <v>101716653575.007</v>
      </c>
      <c r="E110" s="3">
        <f>-'PIIE BOP data'!N110</f>
        <v>160438921691.26401</v>
      </c>
      <c r="F110" s="3">
        <f>+'PIIE BOP data'!O110</f>
        <v>70918873418.945404</v>
      </c>
      <c r="G110" s="3">
        <f>-'PIIE BOP data'!P110</f>
        <v>94515239864.839294</v>
      </c>
      <c r="H110" s="3">
        <f>+'PIIE BOP data'!Q110</f>
        <v>9032124386.8761597</v>
      </c>
      <c r="I110" s="3">
        <f>-'PIIE BOP data'!R110</f>
        <v>6069289936.5153799</v>
      </c>
      <c r="J110" s="3">
        <f>-'PIIE BOP data'!B110</f>
        <v>49467823769.604599</v>
      </c>
      <c r="K110" s="3">
        <f>+'PIIE BOP data'!C110</f>
        <v>13148067385.195</v>
      </c>
      <c r="L110" s="9">
        <f t="shared" si="3"/>
        <v>86807153817.442291</v>
      </c>
      <c r="M110" s="9">
        <f t="shared" si="4"/>
        <v>32381979972.54007</v>
      </c>
      <c r="N110" s="3">
        <f>-'PIIE BOP data'!D110</f>
        <v>58675305579.487297</v>
      </c>
      <c r="O110" s="3">
        <f>+'PIIE BOP data'!F110</f>
        <v>6223461318.6266699</v>
      </c>
      <c r="P110" s="3">
        <f>-'PIIE BOP data'!E110</f>
        <v>28131848237.955002</v>
      </c>
      <c r="Q110" s="3">
        <f>+'PIIE BOP data'!G110</f>
        <v>26158518653.913399</v>
      </c>
      <c r="R110" s="3">
        <f>-'PIIE BOP data'!H110</f>
        <v>83161458703.739807</v>
      </c>
      <c r="S110" s="3">
        <f>+'PIIE BOP data'!I110</f>
        <v>-4968878269.2170897</v>
      </c>
      <c r="T110" s="3">
        <f>-'PIIE BOP data'!J110</f>
        <v>-41625780612.1922</v>
      </c>
      <c r="U110" s="6">
        <f>+'PIIE BOP data'!S110</f>
        <v>181375316308.44501</v>
      </c>
      <c r="V110" s="6">
        <f>-'PIIE BOP data'!T110</f>
        <v>144793222389.302</v>
      </c>
      <c r="W110" s="6">
        <f t="shared" si="5"/>
        <v>0</v>
      </c>
      <c r="X110" s="6">
        <f>+J110-K110+L110-M110+R110-S110+T110-V110+'PIIE BOP data'!V110</f>
        <v>0</v>
      </c>
    </row>
    <row r="111" spans="1:24" x14ac:dyDescent="0.25">
      <c r="A111" s="4">
        <v>45748</v>
      </c>
      <c r="B111" s="3">
        <f>+'PIIE BOP data'!K111</f>
        <v>875452275086.99097</v>
      </c>
      <c r="C111" s="3">
        <f>-'PIIE BOP data'!L111</f>
        <v>654849199746.85596</v>
      </c>
      <c r="D111" s="3">
        <f>+'PIIE BOP data'!M111</f>
        <v>102612050170.76601</v>
      </c>
      <c r="E111" s="3">
        <f>-'PIIE BOP data'!N111</f>
        <v>150315090053.30099</v>
      </c>
      <c r="F111" s="3">
        <f>+'PIIE BOP data'!O111</f>
        <v>84816203924.721603</v>
      </c>
      <c r="G111" s="3">
        <f>-'PIIE BOP data'!P111</f>
        <v>127296994574.10899</v>
      </c>
      <c r="H111" s="3">
        <f>+'PIIE BOP data'!Q111</f>
        <v>10030132364.274599</v>
      </c>
      <c r="I111" s="3">
        <f>-'PIIE BOP data'!R111</f>
        <v>5773968446.7064304</v>
      </c>
      <c r="J111" s="3">
        <f>-'PIIE BOP data'!B111</f>
        <v>31062237051.1064</v>
      </c>
      <c r="K111" s="3">
        <f>+'PIIE BOP data'!C111</f>
        <v>21720269570.868301</v>
      </c>
      <c r="L111" s="9">
        <f t="shared" si="3"/>
        <v>66888406704.341599</v>
      </c>
      <c r="M111" s="9">
        <f t="shared" si="4"/>
        <v>6714158412.161499</v>
      </c>
      <c r="N111" s="3">
        <f>-'PIIE BOP data'!D111</f>
        <v>53567135646.7957</v>
      </c>
      <c r="O111" s="3">
        <f>+'PIIE BOP data'!F111</f>
        <v>22927155740.111599</v>
      </c>
      <c r="P111" s="3">
        <f>-'PIIE BOP data'!E111</f>
        <v>13321271057.5459</v>
      </c>
      <c r="Q111" s="3">
        <f>+'PIIE BOP data'!G111</f>
        <v>-16212997327.9501</v>
      </c>
      <c r="R111" s="3">
        <f>-'PIIE BOP data'!H111</f>
        <v>66118674973.966202</v>
      </c>
      <c r="S111" s="3">
        <f>+'PIIE BOP data'!I111</f>
        <v>-12104170539.2997</v>
      </c>
      <c r="T111" s="3">
        <f>-'PIIE BOP data'!J111</f>
        <v>-11341053838.095699</v>
      </c>
      <c r="U111" s="6">
        <f>+'PIIE BOP data'!S111</f>
        <v>134675408725.78101</v>
      </c>
      <c r="V111" s="6">
        <f>-'PIIE BOP data'!T111</f>
        <v>144751776010.64899</v>
      </c>
      <c r="W111" s="6">
        <f t="shared" si="5"/>
        <v>-2.288818359375E-4</v>
      </c>
      <c r="X111" s="6">
        <f>+J111-K111+L111-M111+R111-S111+T111-V111+'PIIE BOP data'!V111</f>
        <v>0</v>
      </c>
    </row>
    <row r="112" spans="1:24" x14ac:dyDescent="0.25">
      <c r="A112" s="4">
        <v>45839</v>
      </c>
      <c r="B112" s="3">
        <f>+'PIIE BOP data'!K112</f>
        <v>918364140999.01697</v>
      </c>
      <c r="C112" s="3">
        <f>-'PIIE BOP data'!L112</f>
        <v>658484613639.67297</v>
      </c>
      <c r="D112" s="3">
        <f>+'PIIE BOP data'!M112</f>
        <v>110636054406.40601</v>
      </c>
      <c r="E112" s="3">
        <f>-'PIIE BOP data'!N112</f>
        <v>157075432191.80499</v>
      </c>
      <c r="F112" s="3">
        <f>+'PIIE BOP data'!O112</f>
        <v>90289503192.245102</v>
      </c>
      <c r="G112" s="3">
        <f>-'PIIE BOP data'!P112</f>
        <v>121508608411.345</v>
      </c>
      <c r="H112" s="3">
        <f>+'PIIE BOP data'!Q112</f>
        <v>13825992327.3461</v>
      </c>
      <c r="I112" s="3">
        <f>-'PIIE BOP data'!R112</f>
        <v>5830019768.4330797</v>
      </c>
      <c r="J112" s="3">
        <f>-'PIIE BOP data'!B112</f>
        <v>39585026819.929703</v>
      </c>
      <c r="K112" s="3">
        <f>+'PIIE BOP data'!C112</f>
        <v>14437548033.8011</v>
      </c>
      <c r="L112" s="9">
        <f t="shared" si="3"/>
        <v>111781814957.08371</v>
      </c>
      <c r="M112" s="9">
        <f t="shared" si="4"/>
        <v>-80913479448.380707</v>
      </c>
      <c r="N112" s="3">
        <f>-'PIIE BOP data'!D112</f>
        <v>63172306284.060699</v>
      </c>
      <c r="O112" s="3">
        <f>+'PIIE BOP data'!F112</f>
        <v>-13255491558.977699</v>
      </c>
      <c r="P112" s="3">
        <f>-'PIIE BOP data'!E112</f>
        <v>48609508673.023003</v>
      </c>
      <c r="Q112" s="3">
        <f>+'PIIE BOP data'!G112</f>
        <v>-67657987889.403</v>
      </c>
      <c r="R112" s="3">
        <f>-'PIIE BOP data'!H112</f>
        <v>27362425394.880299</v>
      </c>
      <c r="S112" s="3">
        <f>+'PIIE BOP data'!I112</f>
        <v>11631580286.915001</v>
      </c>
      <c r="T112" s="3">
        <f>-'PIIE BOP data'!J112</f>
        <v>-3043588879.8506799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12239-B087-48A0-98D5-E16C460D5604}">
  <dimension ref="A1:Q85"/>
  <sheetViews>
    <sheetView topLeftCell="F1" workbookViewId="0">
      <selection activeCell="M2" sqref="M2"/>
    </sheetView>
    <sheetView workbookViewId="1"/>
  </sheetViews>
  <sheetFormatPr defaultColWidth="8.85546875" defaultRowHeight="15" x14ac:dyDescent="0.25"/>
  <cols>
    <col min="1" max="1" width="15.85546875" customWidth="1"/>
    <col min="2" max="3" width="16.42578125" customWidth="1"/>
    <col min="4" max="4" width="16.7109375" bestFit="1" customWidth="1"/>
    <col min="5" max="5" width="16.7109375" customWidth="1"/>
    <col min="6" max="7" width="13.42578125" customWidth="1"/>
    <col min="8" max="9" width="15.28515625" customWidth="1"/>
    <col min="10" max="10" width="16.7109375" bestFit="1" customWidth="1"/>
    <col min="11" max="11" width="16.7109375" customWidth="1"/>
    <col min="12" max="13" width="16.7109375" bestFit="1" customWidth="1"/>
    <col min="14" max="14" width="18.28515625" bestFit="1" customWidth="1"/>
    <col min="15" max="15" width="13.42578125" customWidth="1"/>
    <col min="16" max="16" width="15.7109375" customWidth="1"/>
    <col min="17" max="17" width="16.7109375" bestFit="1" customWidth="1"/>
  </cols>
  <sheetData>
    <row r="1" spans="1:15" ht="90" x14ac:dyDescent="0.25">
      <c r="A1" s="1" t="s">
        <v>0</v>
      </c>
      <c r="B1" s="1" t="s">
        <v>9</v>
      </c>
      <c r="C1" s="1" t="s">
        <v>13</v>
      </c>
      <c r="D1" s="1" t="s">
        <v>10</v>
      </c>
      <c r="E1" s="1" t="s">
        <v>15</v>
      </c>
      <c r="F1" s="1" t="s">
        <v>304</v>
      </c>
      <c r="G1" s="1" t="s">
        <v>306</v>
      </c>
      <c r="H1" s="1" t="s">
        <v>303</v>
      </c>
      <c r="I1" s="1" t="s">
        <v>305</v>
      </c>
      <c r="J1" s="1" t="s">
        <v>11</v>
      </c>
      <c r="K1" s="1" t="s">
        <v>14</v>
      </c>
      <c r="L1" s="1" t="s">
        <v>12</v>
      </c>
      <c r="M1" s="1" t="s">
        <v>341</v>
      </c>
      <c r="N1" s="1" t="s">
        <v>342</v>
      </c>
      <c r="O1" s="1" t="s">
        <v>343</v>
      </c>
    </row>
    <row r="2" spans="1:15" x14ac:dyDescent="0.25">
      <c r="A2" s="4">
        <v>38261</v>
      </c>
      <c r="B2" s="3">
        <f>+'PIIE IIP data'!B2</f>
        <v>46182590905.660797</v>
      </c>
      <c r="C2" s="3">
        <f>+'PIIE IIP data'!H2</f>
        <v>343807096356.29303</v>
      </c>
      <c r="D2" s="3">
        <f>+'PIIE IIP data'!C2</f>
        <v>93133384777.717697</v>
      </c>
      <c r="E2" s="3">
        <f>+'PIIE IIP data'!I2</f>
        <v>83866176501.146606</v>
      </c>
      <c r="F2" s="3">
        <f>+'PIIE IIP data'!E2</f>
        <v>1317898940.0701101</v>
      </c>
      <c r="G2" s="3">
        <f>+'PIIE IIP data'!K2</f>
        <v>73856990550.128006</v>
      </c>
      <c r="H2" s="3">
        <f>+'PIIE IIP data'!D2</f>
        <v>91815485837.647598</v>
      </c>
      <c r="I2" s="3">
        <f>+'PIIE IIP data'!J2</f>
        <v>11976543109.3304</v>
      </c>
      <c r="J2" s="3">
        <f>+'PIIE IIP data'!F2</f>
        <v>150147383537.353</v>
      </c>
      <c r="K2" s="3">
        <f>+'PIIE IIP data'!L2</f>
        <v>228703048762.24701</v>
      </c>
      <c r="L2" s="3">
        <f>+'PIIE IIP data'!G2</f>
        <v>586043967803.84302</v>
      </c>
      <c r="M2" s="3">
        <f>+'PIIE IIP data'!M2</f>
        <v>218147532828.66299</v>
      </c>
      <c r="N2" s="6">
        <f>+B2-C2+D2-E2+F2-G2+H2-I2+J2-K2+L2</f>
        <v>226430856523.14722</v>
      </c>
      <c r="O2" s="6">
        <f>+M2-N2+'PIIE IIP data'!N2</f>
        <v>0</v>
      </c>
    </row>
    <row r="3" spans="1:15" x14ac:dyDescent="0.25">
      <c r="A3" s="4">
        <v>38353</v>
      </c>
      <c r="B3" s="3">
        <f>+'PIIE IIP data'!B3</f>
        <v>35214027267.315399</v>
      </c>
      <c r="C3" s="3">
        <f>+'PIIE IIP data'!H3</f>
        <v>344493808117.86298</v>
      </c>
      <c r="D3" s="3">
        <f>+'PIIE IIP data'!C3</f>
        <v>86021585259.717102</v>
      </c>
      <c r="E3" s="3">
        <f>+'PIIE IIP data'!I3</f>
        <v>85673123878.807999</v>
      </c>
      <c r="F3" s="3">
        <f>+'PIIE IIP data'!E3</f>
        <v>-5365280792.5214901</v>
      </c>
      <c r="G3" s="3">
        <f>+'PIIE IIP data'!K3</f>
        <v>77597572384.819595</v>
      </c>
      <c r="H3" s="3">
        <f>+'PIIE IIP data'!D3</f>
        <v>91386866052.238602</v>
      </c>
      <c r="I3" s="3">
        <f>+'PIIE IIP data'!J3</f>
        <v>10857158683.280899</v>
      </c>
      <c r="J3" s="3">
        <f>+'PIIE IIP data'!F3</f>
        <v>170255743231.66199</v>
      </c>
      <c r="K3" s="3">
        <f>+'PIIE IIP data'!L3</f>
        <v>228529864034.23001</v>
      </c>
      <c r="L3" s="3">
        <f>+'PIIE IIP data'!G3</f>
        <v>602088134562.87402</v>
      </c>
      <c r="M3" s="3">
        <f>+'PIIE IIP data'!M3</f>
        <v>233385599849.647</v>
      </c>
      <c r="N3" s="6">
        <f t="shared" ref="N3:N66" si="0">+B3-C3+D3-E3+F3-G3+H3-I3+J3-K3+L3</f>
        <v>232449548482.28418</v>
      </c>
      <c r="O3" s="6">
        <f>+M3-N3+'PIIE IIP data'!N3</f>
        <v>0</v>
      </c>
    </row>
    <row r="4" spans="1:15" x14ac:dyDescent="0.25">
      <c r="A4" s="4">
        <v>38443</v>
      </c>
      <c r="B4" s="3">
        <f>+'PIIE IIP data'!B4</f>
        <v>44420775624.415001</v>
      </c>
      <c r="C4" s="3">
        <f>+'PIIE IIP data'!H4</f>
        <v>378243993396.82501</v>
      </c>
      <c r="D4" s="3">
        <f>+'PIIE IIP data'!C4</f>
        <v>86597440393.134506</v>
      </c>
      <c r="E4" s="3">
        <f>+'PIIE IIP data'!I4</f>
        <v>92819888254.267303</v>
      </c>
      <c r="F4" s="3">
        <f>+'PIIE IIP data'!E4</f>
        <v>-5029658508.2896605</v>
      </c>
      <c r="G4" s="3">
        <f>+'PIIE IIP data'!K4</f>
        <v>79866691740.263397</v>
      </c>
      <c r="H4" s="3">
        <f>+'PIIE IIP data'!D4</f>
        <v>91627098901.424194</v>
      </c>
      <c r="I4" s="3">
        <f>+'PIIE IIP data'!J4</f>
        <v>15704359885.8536</v>
      </c>
      <c r="J4" s="3">
        <f>+'PIIE IIP data'!F4</f>
        <v>167973544449.452</v>
      </c>
      <c r="K4" s="3">
        <f>+'PIIE IIP data'!L4</f>
        <v>219264515089.71701</v>
      </c>
      <c r="L4" s="3">
        <f>+'PIIE IIP data'!G4</f>
        <v>625367590212.479</v>
      </c>
      <c r="M4" s="3">
        <f>+'PIIE IIP data'!M4</f>
        <v>231920514267.64899</v>
      </c>
      <c r="N4" s="6">
        <f t="shared" si="0"/>
        <v>225057342705.68866</v>
      </c>
      <c r="O4" s="6">
        <f>+M4-N4+'PIIE IIP data'!N4</f>
        <v>6.103515625E-5</v>
      </c>
    </row>
    <row r="5" spans="1:15" x14ac:dyDescent="0.25">
      <c r="A5" s="4">
        <v>38534</v>
      </c>
      <c r="B5" s="3">
        <f>+'PIIE IIP data'!B5</f>
        <v>84998806202.608704</v>
      </c>
      <c r="C5" s="3">
        <f>+'PIIE IIP data'!H5</f>
        <v>409335580929.01898</v>
      </c>
      <c r="D5" s="3">
        <f>+'PIIE IIP data'!C5</f>
        <v>102359589569.431</v>
      </c>
      <c r="E5" s="3">
        <f>+'PIIE IIP data'!I5</f>
        <v>124851944648.19099</v>
      </c>
      <c r="F5" s="3">
        <f>+'PIIE IIP data'!E5</f>
        <v>9077040360.7410507</v>
      </c>
      <c r="G5" s="3">
        <f>+'PIIE IIP data'!K5</f>
        <v>112789663667.86</v>
      </c>
      <c r="H5" s="3">
        <f>+'PIIE IIP data'!D5</f>
        <v>93282549208.689697</v>
      </c>
      <c r="I5" s="3">
        <f>+'PIIE IIP data'!J5</f>
        <v>14791275921.535101</v>
      </c>
      <c r="J5" s="3">
        <f>+'PIIE IIP data'!F5</f>
        <v>174648886793.24899</v>
      </c>
      <c r="K5" s="3">
        <f>+'PIIE IIP data'!L5</f>
        <v>231838059069.853</v>
      </c>
      <c r="L5" s="3">
        <f>+'PIIE IIP data'!G5</f>
        <v>660782984397.78796</v>
      </c>
      <c r="M5" s="3">
        <f>+'PIIE IIP data'!M5</f>
        <v>261355689004.27802</v>
      </c>
      <c r="N5" s="6">
        <f t="shared" si="0"/>
        <v>231543332296.04932</v>
      </c>
      <c r="O5" s="6">
        <f>+M5-N5+'PIIE IIP data'!N5</f>
        <v>-1.220703125E-4</v>
      </c>
    </row>
    <row r="6" spans="1:15" x14ac:dyDescent="0.25">
      <c r="A6" s="4">
        <v>38626</v>
      </c>
      <c r="B6" s="3">
        <f>+'PIIE IIP data'!B6</f>
        <v>57971489269.746201</v>
      </c>
      <c r="C6" s="3">
        <f>+'PIIE IIP data'!H6</f>
        <v>446386139856.29303</v>
      </c>
      <c r="D6" s="3">
        <f>+'PIIE IIP data'!C6</f>
        <v>117844814777.718</v>
      </c>
      <c r="E6" s="3">
        <f>+'PIIE IIP data'!I6</f>
        <v>119692027695.27299</v>
      </c>
      <c r="F6" s="3">
        <f>+'PIIE IIP data'!E6</f>
        <v>1317898940.0701101</v>
      </c>
      <c r="G6" s="3">
        <f>+'PIIE IIP data'!K6</f>
        <v>110197171966.35201</v>
      </c>
      <c r="H6" s="3">
        <f>+'PIIE IIP data'!D6</f>
        <v>116526915837.64799</v>
      </c>
      <c r="I6" s="3">
        <f>+'PIIE IIP data'!J6</f>
        <v>11625319609.3304</v>
      </c>
      <c r="J6" s="3">
        <f>+'PIIE IIP data'!F6</f>
        <v>200775017098.69299</v>
      </c>
      <c r="K6" s="3">
        <f>+'PIIE IIP data'!L6</f>
        <v>269085508492.798</v>
      </c>
      <c r="L6" s="3">
        <f>+'PIIE IIP data'!G6</f>
        <v>793164129319.677</v>
      </c>
      <c r="M6" s="3">
        <f>+'PIIE IIP data'!M6</f>
        <v>333608301845.24597</v>
      </c>
      <c r="N6" s="6">
        <f t="shared" si="0"/>
        <v>330614097623.50598</v>
      </c>
      <c r="O6" s="6">
        <f>+M6-N6+'PIIE IIP data'!N6</f>
        <v>-2.44140625E-4</v>
      </c>
    </row>
    <row r="7" spans="1:15" x14ac:dyDescent="0.25">
      <c r="A7" s="4">
        <v>38718</v>
      </c>
      <c r="B7" s="3">
        <f>+'PIIE IIP data'!B7</f>
        <v>47002925631.400803</v>
      </c>
      <c r="C7" s="3">
        <f>+'PIIE IIP data'!H7</f>
        <v>447072851617.86298</v>
      </c>
      <c r="D7" s="3">
        <f>+'PIIE IIP data'!C7</f>
        <v>110733015259.717</v>
      </c>
      <c r="E7" s="3">
        <f>+'PIIE IIP data'!I7</f>
        <v>121498975072.935</v>
      </c>
      <c r="F7" s="3">
        <f>+'PIIE IIP data'!E7</f>
        <v>-5365280792.5214901</v>
      </c>
      <c r="G7" s="3">
        <f>+'PIIE IIP data'!K7</f>
        <v>113937753801.04401</v>
      </c>
      <c r="H7" s="3">
        <f>+'PIIE IIP data'!D7</f>
        <v>116098296052.239</v>
      </c>
      <c r="I7" s="3">
        <f>+'PIIE IIP data'!J7</f>
        <v>10505935183.280899</v>
      </c>
      <c r="J7" s="3">
        <f>+'PIIE IIP data'!F7</f>
        <v>220883376793.00201</v>
      </c>
      <c r="K7" s="3">
        <f>+'PIIE IIP data'!L7</f>
        <v>268912323764.78101</v>
      </c>
      <c r="L7" s="3">
        <f>+'PIIE IIP data'!G7</f>
        <v>809208296078.70801</v>
      </c>
      <c r="M7" s="3">
        <f>+'PIIE IIP data'!M7</f>
        <v>348846368866.22998</v>
      </c>
      <c r="N7" s="6">
        <f t="shared" si="0"/>
        <v>336632789582.64148</v>
      </c>
      <c r="O7" s="6">
        <f>+M7-N7+'PIIE IIP data'!N7</f>
        <v>1.220703125E-4</v>
      </c>
    </row>
    <row r="8" spans="1:15" x14ac:dyDescent="0.25">
      <c r="A8" s="4">
        <v>38808</v>
      </c>
      <c r="B8" s="3">
        <f>+'PIIE IIP data'!B8</f>
        <v>56209673988.500397</v>
      </c>
      <c r="C8" s="3">
        <f>+'PIIE IIP data'!H8</f>
        <v>480823036896.82501</v>
      </c>
      <c r="D8" s="3">
        <f>+'PIIE IIP data'!C8</f>
        <v>111308870393.13499</v>
      </c>
      <c r="E8" s="3">
        <f>+'PIIE IIP data'!I8</f>
        <v>128645739448.394</v>
      </c>
      <c r="F8" s="3">
        <f>+'PIIE IIP data'!E8</f>
        <v>-5029658508.2896605</v>
      </c>
      <c r="G8" s="3">
        <f>+'PIIE IIP data'!K8</f>
        <v>116206873156.48801</v>
      </c>
      <c r="H8" s="3">
        <f>+'PIIE IIP data'!D8</f>
        <v>116338528901.424</v>
      </c>
      <c r="I8" s="3">
        <f>+'PIIE IIP data'!J8</f>
        <v>15353136385.8536</v>
      </c>
      <c r="J8" s="3">
        <f>+'PIIE IIP data'!F8</f>
        <v>218601178010.79199</v>
      </c>
      <c r="K8" s="3">
        <f>+'PIIE IIP data'!L8</f>
        <v>259646974820.26801</v>
      </c>
      <c r="L8" s="3">
        <f>+'PIIE IIP data'!G8</f>
        <v>832487751728.31299</v>
      </c>
      <c r="M8" s="3">
        <f>+'PIIE IIP data'!M8</f>
        <v>347381283284.23199</v>
      </c>
      <c r="N8" s="6">
        <f t="shared" si="0"/>
        <v>329240583806.0462</v>
      </c>
      <c r="O8" s="6">
        <f>+M8-N8+'PIIE IIP data'!N8</f>
        <v>-6.103515625E-5</v>
      </c>
    </row>
    <row r="9" spans="1:15" x14ac:dyDescent="0.25">
      <c r="A9" s="4">
        <v>38899</v>
      </c>
      <c r="B9" s="3">
        <f>+'PIIE IIP data'!B9</f>
        <v>96787704566.694107</v>
      </c>
      <c r="C9" s="3">
        <f>+'PIIE IIP data'!H9</f>
        <v>511914624429.01898</v>
      </c>
      <c r="D9" s="3">
        <f>+'PIIE IIP data'!C9</f>
        <v>127071019569.431</v>
      </c>
      <c r="E9" s="3">
        <f>+'PIIE IIP data'!I9</f>
        <v>160677795842.31799</v>
      </c>
      <c r="F9" s="3">
        <f>+'PIIE IIP data'!E9</f>
        <v>9077040360.7410507</v>
      </c>
      <c r="G9" s="3">
        <f>+'PIIE IIP data'!K9</f>
        <v>149129845084.08499</v>
      </c>
      <c r="H9" s="3">
        <f>+'PIIE IIP data'!D9</f>
        <v>117993979208.69</v>
      </c>
      <c r="I9" s="3">
        <f>+'PIIE IIP data'!J9</f>
        <v>14440052421.535101</v>
      </c>
      <c r="J9" s="3">
        <f>+'PIIE IIP data'!F9</f>
        <v>225276520354.58899</v>
      </c>
      <c r="K9" s="3">
        <f>+'PIIE IIP data'!L9</f>
        <v>272220518800.40399</v>
      </c>
      <c r="L9" s="3">
        <f>+'PIIE IIP data'!G9</f>
        <v>867903145913.62195</v>
      </c>
      <c r="M9" s="3">
        <f>+'PIIE IIP data'!M9</f>
        <v>376816458020.86102</v>
      </c>
      <c r="N9" s="6">
        <f t="shared" si="0"/>
        <v>335726573396.40594</v>
      </c>
      <c r="O9" s="6">
        <f>+M9-N9+'PIIE IIP data'!N9</f>
        <v>6.103515625E-5</v>
      </c>
    </row>
    <row r="10" spans="1:15" x14ac:dyDescent="0.25">
      <c r="A10" s="4">
        <v>38991</v>
      </c>
      <c r="B10" s="3">
        <f>+'PIIE IIP data'!B10</f>
        <v>84108540905.660904</v>
      </c>
      <c r="C10" s="3">
        <f>+'PIIE IIP data'!H10</f>
        <v>589220451456.29297</v>
      </c>
      <c r="D10" s="3">
        <f>+'PIIE IIP data'!C10</f>
        <v>266283974777.71799</v>
      </c>
      <c r="E10" s="3">
        <f>+'PIIE IIP data'!I10</f>
        <v>231639289729.39099</v>
      </c>
      <c r="F10" s="3">
        <f>+'PIIE IIP data'!E10</f>
        <v>2771898940.0701098</v>
      </c>
      <c r="G10" s="3">
        <f>+'PIIE IIP data'!K10</f>
        <v>226298400228.00601</v>
      </c>
      <c r="H10" s="3">
        <f>+'PIIE IIP data'!D10</f>
        <v>263512075837.64801</v>
      </c>
      <c r="I10" s="3">
        <f>+'PIIE IIP data'!J10</f>
        <v>12861642709.3304</v>
      </c>
      <c r="J10" s="3">
        <f>+'PIIE IIP data'!F10</f>
        <v>238244788299.47198</v>
      </c>
      <c r="K10" s="3">
        <f>+'PIIE IIP data'!L10</f>
        <v>316786419869.62299</v>
      </c>
      <c r="L10" s="3">
        <f>+'PIIE IIP data'!G10</f>
        <v>1048284525559.6</v>
      </c>
      <c r="M10" s="3">
        <f>+'PIIE IIP data'!M10</f>
        <v>498292195910.91602</v>
      </c>
      <c r="N10" s="6">
        <f t="shared" si="0"/>
        <v>526399600327.52563</v>
      </c>
      <c r="O10" s="6">
        <f>+M10-N10+'PIIE IIP data'!N10</f>
        <v>0</v>
      </c>
    </row>
    <row r="11" spans="1:15" x14ac:dyDescent="0.25">
      <c r="A11" s="4">
        <v>39083</v>
      </c>
      <c r="B11" s="3">
        <f>+'PIIE IIP data'!B11</f>
        <v>73139977267.315399</v>
      </c>
      <c r="C11" s="3">
        <f>+'PIIE IIP data'!H11</f>
        <v>589907163217.86304</v>
      </c>
      <c r="D11" s="3">
        <f>+'PIIE IIP data'!C11</f>
        <v>259172175259.71701</v>
      </c>
      <c r="E11" s="3">
        <f>+'PIIE IIP data'!I11</f>
        <v>233446237107.05301</v>
      </c>
      <c r="F11" s="3">
        <f>+'PIIE IIP data'!E11</f>
        <v>-3911280792.5214901</v>
      </c>
      <c r="G11" s="3">
        <f>+'PIIE IIP data'!K11</f>
        <v>230038982062.698</v>
      </c>
      <c r="H11" s="3">
        <f>+'PIIE IIP data'!D11</f>
        <v>263083456052.23901</v>
      </c>
      <c r="I11" s="3">
        <f>+'PIIE IIP data'!J11</f>
        <v>11742258283.280899</v>
      </c>
      <c r="J11" s="3">
        <f>+'PIIE IIP data'!F11</f>
        <v>258353147993.78101</v>
      </c>
      <c r="K11" s="3">
        <f>+'PIIE IIP data'!L11</f>
        <v>316613235141.60602</v>
      </c>
      <c r="L11" s="3">
        <f>+'PIIE IIP data'!G11</f>
        <v>1064328692318.63</v>
      </c>
      <c r="M11" s="3">
        <f>+'PIIE IIP data'!M11</f>
        <v>513530262931.90002</v>
      </c>
      <c r="N11" s="6">
        <f t="shared" si="0"/>
        <v>532418292286.6601</v>
      </c>
      <c r="O11" s="6">
        <f>+M11-N11+'PIIE IIP data'!N11</f>
        <v>6.103515625E-5</v>
      </c>
    </row>
    <row r="12" spans="1:15" x14ac:dyDescent="0.25">
      <c r="A12" s="4">
        <v>39173</v>
      </c>
      <c r="B12" s="3">
        <f>+'PIIE IIP data'!B12</f>
        <v>82346725624.414993</v>
      </c>
      <c r="C12" s="3">
        <f>+'PIIE IIP data'!H12</f>
        <v>623657348496.82397</v>
      </c>
      <c r="D12" s="3">
        <f>+'PIIE IIP data'!C12</f>
        <v>259748030393.134</v>
      </c>
      <c r="E12" s="3">
        <f>+'PIIE IIP data'!I12</f>
        <v>240593001482.51199</v>
      </c>
      <c r="F12" s="3">
        <f>+'PIIE IIP data'!E12</f>
        <v>-3575658508.28966</v>
      </c>
      <c r="G12" s="3">
        <f>+'PIIE IIP data'!K12</f>
        <v>232308101418.142</v>
      </c>
      <c r="H12" s="3">
        <f>+'PIIE IIP data'!D12</f>
        <v>263323688901.42401</v>
      </c>
      <c r="I12" s="3">
        <f>+'PIIE IIP data'!J12</f>
        <v>16589459485.8536</v>
      </c>
      <c r="J12" s="3">
        <f>+'PIIE IIP data'!F12</f>
        <v>256070949211.57101</v>
      </c>
      <c r="K12" s="3">
        <f>+'PIIE IIP data'!L12</f>
        <v>307347886197.09302</v>
      </c>
      <c r="L12" s="3">
        <f>+'PIIE IIP data'!G12</f>
        <v>1087608147968.23</v>
      </c>
      <c r="M12" s="3">
        <f>+'PIIE IIP data'!M12</f>
        <v>512065177349.90198</v>
      </c>
      <c r="N12" s="6">
        <f t="shared" si="0"/>
        <v>525026086510.05981</v>
      </c>
      <c r="O12" s="6">
        <f>+M12-N12+'PIIE IIP data'!N12</f>
        <v>0</v>
      </c>
    </row>
    <row r="13" spans="1:15" x14ac:dyDescent="0.25">
      <c r="A13" s="4">
        <v>39264</v>
      </c>
      <c r="B13" s="3">
        <f>+'PIIE IIP data'!B13</f>
        <v>122924756202.60899</v>
      </c>
      <c r="C13" s="3">
        <f>+'PIIE IIP data'!H13</f>
        <v>654748936029.01904</v>
      </c>
      <c r="D13" s="3">
        <f>+'PIIE IIP data'!C13</f>
        <v>275510179569.43103</v>
      </c>
      <c r="E13" s="3">
        <f>+'PIIE IIP data'!I13</f>
        <v>272625057876.436</v>
      </c>
      <c r="F13" s="3">
        <f>+'PIIE IIP data'!E13</f>
        <v>10531040360.740999</v>
      </c>
      <c r="G13" s="3">
        <f>+'PIIE IIP data'!K13</f>
        <v>265231073345.73901</v>
      </c>
      <c r="H13" s="3">
        <f>+'PIIE IIP data'!D13</f>
        <v>264979139208.69</v>
      </c>
      <c r="I13" s="3">
        <f>+'PIIE IIP data'!J13</f>
        <v>15676375521.535101</v>
      </c>
      <c r="J13" s="3">
        <f>+'PIIE IIP data'!F13</f>
        <v>262746291555.36801</v>
      </c>
      <c r="K13" s="3">
        <f>+'PIIE IIP data'!L13</f>
        <v>319921430177.229</v>
      </c>
      <c r="L13" s="3">
        <f>+'PIIE IIP data'!G13</f>
        <v>1123023542153.54</v>
      </c>
      <c r="M13" s="3">
        <f>+'PIIE IIP data'!M13</f>
        <v>541500352086.53101</v>
      </c>
      <c r="N13" s="6">
        <f t="shared" si="0"/>
        <v>531512076100.4209</v>
      </c>
      <c r="O13" s="6">
        <f>+M13-N13+'PIIE IIP data'!N13</f>
        <v>-2.44140625E-4</v>
      </c>
    </row>
    <row r="14" spans="1:15" x14ac:dyDescent="0.25">
      <c r="A14" s="4">
        <v>39356</v>
      </c>
      <c r="B14" s="3">
        <f>+'PIIE IIP data'!B14</f>
        <v>109438695612.83501</v>
      </c>
      <c r="C14" s="3">
        <f>+'PIIE IIP data'!H14</f>
        <v>678504218556.29297</v>
      </c>
      <c r="D14" s="3">
        <f>+'PIIE IIP data'!C14</f>
        <v>285725575662.13397</v>
      </c>
      <c r="E14" s="3">
        <f>+'PIIE IIP data'!I14</f>
        <v>379760969942.53601</v>
      </c>
      <c r="F14" s="3">
        <f>+'PIIE IIP data'!E14</f>
        <v>20960498940.070099</v>
      </c>
      <c r="G14" s="3">
        <f>+'PIIE IIP data'!K14</f>
        <v>378520610107.737</v>
      </c>
      <c r="H14" s="3">
        <f>+'PIIE IIP data'!D14</f>
        <v>264765076722.064</v>
      </c>
      <c r="I14" s="3">
        <f>+'PIIE IIP data'!J14</f>
        <v>16279556909.3304</v>
      </c>
      <c r="J14" s="3">
        <f>+'PIIE IIP data'!F14</f>
        <v>452696476068.896</v>
      </c>
      <c r="K14" s="3">
        <f>+'PIIE IIP data'!L14</f>
        <v>379392788293.84198</v>
      </c>
      <c r="L14" s="3">
        <f>+'PIIE IIP data'!G14</f>
        <v>1514791744109.6001</v>
      </c>
      <c r="M14" s="3">
        <f>+'PIIE IIP data'!M14</f>
        <v>924011042084.56604</v>
      </c>
      <c r="N14" s="6">
        <f t="shared" si="0"/>
        <v>815919923305.8606</v>
      </c>
      <c r="O14" s="6">
        <f>+M14-N14+'PIIE IIP data'!N14</f>
        <v>0</v>
      </c>
    </row>
    <row r="15" spans="1:15" x14ac:dyDescent="0.25">
      <c r="A15" s="4">
        <v>39448</v>
      </c>
      <c r="B15" s="3">
        <f>+'PIIE IIP data'!B15</f>
        <v>98470131974.489395</v>
      </c>
      <c r="C15" s="3">
        <f>+'PIIE IIP data'!H15</f>
        <v>679190930317.86304</v>
      </c>
      <c r="D15" s="3">
        <f>+'PIIE IIP data'!C15</f>
        <v>278613776144.133</v>
      </c>
      <c r="E15" s="3">
        <f>+'PIIE IIP data'!I15</f>
        <v>381567917320.198</v>
      </c>
      <c r="F15" s="3">
        <f>+'PIIE IIP data'!E15</f>
        <v>14277319207.4785</v>
      </c>
      <c r="G15" s="3">
        <f>+'PIIE IIP data'!K15</f>
        <v>382261191942.42902</v>
      </c>
      <c r="H15" s="3">
        <f>+'PIIE IIP data'!D15</f>
        <v>264336456936.655</v>
      </c>
      <c r="I15" s="3">
        <f>+'PIIE IIP data'!J15</f>
        <v>15160172483.280899</v>
      </c>
      <c r="J15" s="3">
        <f>+'PIIE IIP data'!F15</f>
        <v>472804835763.20502</v>
      </c>
      <c r="K15" s="3">
        <f>+'PIIE IIP data'!L15</f>
        <v>379219603565.82501</v>
      </c>
      <c r="L15" s="3">
        <f>+'PIIE IIP data'!G15</f>
        <v>1530835910868.6299</v>
      </c>
      <c r="M15" s="3">
        <f>+'PIIE IIP data'!M15</f>
        <v>939249109105.55103</v>
      </c>
      <c r="N15" s="6">
        <f t="shared" si="0"/>
        <v>821938615264.99487</v>
      </c>
      <c r="O15" s="6">
        <f>+M15-N15+'PIIE IIP data'!N15</f>
        <v>0</v>
      </c>
    </row>
    <row r="16" spans="1:15" x14ac:dyDescent="0.25">
      <c r="A16" s="4">
        <v>39539</v>
      </c>
      <c r="B16" s="3">
        <f>+'PIIE IIP data'!B16</f>
        <v>107676880331.589</v>
      </c>
      <c r="C16" s="3">
        <f>+'PIIE IIP data'!H16</f>
        <v>712941115596.82397</v>
      </c>
      <c r="D16" s="3">
        <f>+'PIIE IIP data'!C16</f>
        <v>279189631277.54999</v>
      </c>
      <c r="E16" s="3">
        <f>+'PIIE IIP data'!I16</f>
        <v>388714681695.65698</v>
      </c>
      <c r="F16" s="3">
        <f>+'PIIE IIP data'!E16</f>
        <v>14612941491.7103</v>
      </c>
      <c r="G16" s="3">
        <f>+'PIIE IIP data'!K16</f>
        <v>384530311297.87299</v>
      </c>
      <c r="H16" s="3">
        <f>+'PIIE IIP data'!D16</f>
        <v>264576689785.84</v>
      </c>
      <c r="I16" s="3">
        <f>+'PIIE IIP data'!J16</f>
        <v>20007373685.8536</v>
      </c>
      <c r="J16" s="3">
        <f>+'PIIE IIP data'!F16</f>
        <v>470522636980.995</v>
      </c>
      <c r="K16" s="3">
        <f>+'PIIE IIP data'!L16</f>
        <v>369954254621.31201</v>
      </c>
      <c r="L16" s="3">
        <f>+'PIIE IIP data'!G16</f>
        <v>1554115366518.23</v>
      </c>
      <c r="M16" s="3">
        <f>+'PIIE IIP data'!M16</f>
        <v>937784023523.55298</v>
      </c>
      <c r="N16" s="6">
        <f t="shared" si="0"/>
        <v>814546409488.39465</v>
      </c>
      <c r="O16" s="6">
        <f>+M16-N16+'PIIE IIP data'!N16</f>
        <v>-1.220703125E-4</v>
      </c>
    </row>
    <row r="17" spans="1:15" x14ac:dyDescent="0.25">
      <c r="A17" s="4">
        <v>39630</v>
      </c>
      <c r="B17" s="3">
        <f>+'PIIE IIP data'!B17</f>
        <v>148254910909.78299</v>
      </c>
      <c r="C17" s="3">
        <f>+'PIIE IIP data'!H17</f>
        <v>744032703129.01904</v>
      </c>
      <c r="D17" s="3">
        <f>+'PIIE IIP data'!C17</f>
        <v>294951780453.84698</v>
      </c>
      <c r="E17" s="3">
        <f>+'PIIE IIP data'!I17</f>
        <v>420746738089.58099</v>
      </c>
      <c r="F17" s="3">
        <f>+'PIIE IIP data'!E17</f>
        <v>28719640360.741001</v>
      </c>
      <c r="G17" s="3">
        <f>+'PIIE IIP data'!K17</f>
        <v>417453283225.46997</v>
      </c>
      <c r="H17" s="3">
        <f>+'PIIE IIP data'!D17</f>
        <v>266232140093.10599</v>
      </c>
      <c r="I17" s="3">
        <f>+'PIIE IIP data'!J17</f>
        <v>19094289721.535099</v>
      </c>
      <c r="J17" s="3">
        <f>+'PIIE IIP data'!F17</f>
        <v>477197979324.79199</v>
      </c>
      <c r="K17" s="3">
        <f>+'PIIE IIP data'!L17</f>
        <v>382527798601.448</v>
      </c>
      <c r="L17" s="3">
        <f>+'PIIE IIP data'!G17</f>
        <v>1589530760703.54</v>
      </c>
      <c r="M17" s="3">
        <f>+'PIIE IIP data'!M17</f>
        <v>967219198260.18201</v>
      </c>
      <c r="N17" s="6">
        <f t="shared" si="0"/>
        <v>821032399078.75562</v>
      </c>
      <c r="O17" s="6">
        <f>+M17-N17+'PIIE IIP data'!N17</f>
        <v>2.44140625E-4</v>
      </c>
    </row>
    <row r="18" spans="1:15" x14ac:dyDescent="0.25">
      <c r="A18" s="4">
        <v>39722</v>
      </c>
      <c r="B18" s="3">
        <f>+'PIIE IIP data'!B18</f>
        <v>179172470905.66101</v>
      </c>
      <c r="C18" s="3">
        <f>+'PIIE IIP data'!H18</f>
        <v>890361368856.29297</v>
      </c>
      <c r="D18" s="3">
        <f>+'PIIE IIP data'!C18</f>
        <v>253614721081.638</v>
      </c>
      <c r="E18" s="3">
        <f>+'PIIE IIP data'!I18</f>
        <v>258572174357.22299</v>
      </c>
      <c r="F18" s="3">
        <f>+'PIIE IIP data'!E18</f>
        <v>22707056940.070099</v>
      </c>
      <c r="G18" s="3">
        <f>+'PIIE IIP data'!K18</f>
        <v>248997148094.349</v>
      </c>
      <c r="H18" s="3">
        <f>+'PIIE IIP data'!D18</f>
        <v>230907664141.56799</v>
      </c>
      <c r="I18" s="3">
        <f>+'PIIE IIP data'!J18</f>
        <v>15863741009.3304</v>
      </c>
      <c r="J18" s="3">
        <f>+'PIIE IIP data'!F18</f>
        <v>536678361375.396</v>
      </c>
      <c r="K18" s="3">
        <f>+'PIIE IIP data'!L18</f>
        <v>381220148305.073</v>
      </c>
      <c r="L18" s="3">
        <f>+'PIIE IIP data'!G18</f>
        <v>1933673722749.6001</v>
      </c>
      <c r="M18" s="3">
        <f>+'PIIE IIP data'!M18</f>
        <v>1372002112017.47</v>
      </c>
      <c r="N18" s="6">
        <f t="shared" si="0"/>
        <v>1361739416571.6648</v>
      </c>
      <c r="O18" s="6">
        <f>+M18-N18+'PIIE IIP data'!N18</f>
        <v>0</v>
      </c>
    </row>
    <row r="19" spans="1:15" x14ac:dyDescent="0.25">
      <c r="A19" s="4">
        <v>39814</v>
      </c>
      <c r="B19" s="3">
        <f>+'PIIE IIP data'!B19</f>
        <v>168203907267.315</v>
      </c>
      <c r="C19" s="3">
        <f>+'PIIE IIP data'!H19</f>
        <v>891048080617.86304</v>
      </c>
      <c r="D19" s="3">
        <f>+'PIIE IIP data'!C19</f>
        <v>246502921563.63699</v>
      </c>
      <c r="E19" s="3">
        <f>+'PIIE IIP data'!I19</f>
        <v>260379121734.88501</v>
      </c>
      <c r="F19" s="3">
        <f>+'PIIE IIP data'!E19</f>
        <v>16023877207.4785</v>
      </c>
      <c r="G19" s="3">
        <f>+'PIIE IIP data'!K19</f>
        <v>252737729929.04099</v>
      </c>
      <c r="H19" s="3">
        <f>+'PIIE IIP data'!D19</f>
        <v>230479044356.159</v>
      </c>
      <c r="I19" s="3">
        <f>+'PIIE IIP data'!J19</f>
        <v>14744356583.280899</v>
      </c>
      <c r="J19" s="3">
        <f>+'PIIE IIP data'!F19</f>
        <v>556786721069.70496</v>
      </c>
      <c r="K19" s="3">
        <f>+'PIIE IIP data'!L19</f>
        <v>381046963577.05603</v>
      </c>
      <c r="L19" s="3">
        <f>+'PIIE IIP data'!G19</f>
        <v>1949717889508.6299</v>
      </c>
      <c r="M19" s="3">
        <f>+'PIIE IIP data'!M19</f>
        <v>1387240179038.46</v>
      </c>
      <c r="N19" s="6">
        <f t="shared" si="0"/>
        <v>1367758108530.7983</v>
      </c>
      <c r="O19" s="6">
        <f>+M19-N19+'PIIE IIP data'!N19</f>
        <v>0</v>
      </c>
    </row>
    <row r="20" spans="1:15" x14ac:dyDescent="0.25">
      <c r="A20" s="4">
        <v>39904</v>
      </c>
      <c r="B20" s="3">
        <f>+'PIIE IIP data'!B20</f>
        <v>177410655624.41501</v>
      </c>
      <c r="C20" s="3">
        <f>+'PIIE IIP data'!H20</f>
        <v>924798265896.82397</v>
      </c>
      <c r="D20" s="3">
        <f>+'PIIE IIP data'!C20</f>
        <v>247078776697.05499</v>
      </c>
      <c r="E20" s="3">
        <f>+'PIIE IIP data'!I20</f>
        <v>267525886110.34399</v>
      </c>
      <c r="F20" s="3">
        <f>+'PIIE IIP data'!E20</f>
        <v>16359499491.7103</v>
      </c>
      <c r="G20" s="3">
        <f>+'PIIE IIP data'!K20</f>
        <v>255006849284.48499</v>
      </c>
      <c r="H20" s="3">
        <f>+'PIIE IIP data'!D20</f>
        <v>230719277205.34399</v>
      </c>
      <c r="I20" s="3">
        <f>+'PIIE IIP data'!J20</f>
        <v>19591557785.8536</v>
      </c>
      <c r="J20" s="3">
        <f>+'PIIE IIP data'!F20</f>
        <v>554504522287.495</v>
      </c>
      <c r="K20" s="3">
        <f>+'PIIE IIP data'!L20</f>
        <v>371781614632.54303</v>
      </c>
      <c r="L20" s="3">
        <f>+'PIIE IIP data'!G20</f>
        <v>1972997345158.23</v>
      </c>
      <c r="M20" s="3">
        <f>+'PIIE IIP data'!M20</f>
        <v>1385775093456.46</v>
      </c>
      <c r="N20" s="6">
        <f t="shared" si="0"/>
        <v>1360365902754.1997</v>
      </c>
      <c r="O20" s="6">
        <f>+M20-N20+'PIIE IIP data'!N20</f>
        <v>0</v>
      </c>
    </row>
    <row r="21" spans="1:15" x14ac:dyDescent="0.25">
      <c r="A21" s="4">
        <v>39995</v>
      </c>
      <c r="B21" s="3">
        <f>+'PIIE IIP data'!B21</f>
        <v>217988686202.60901</v>
      </c>
      <c r="C21" s="3">
        <f>+'PIIE IIP data'!H21</f>
        <v>955889853429.01904</v>
      </c>
      <c r="D21" s="3">
        <f>+'PIIE IIP data'!C21</f>
        <v>262840925873.35101</v>
      </c>
      <c r="E21" s="3">
        <f>+'PIIE IIP data'!I21</f>
        <v>299557942504.26801</v>
      </c>
      <c r="F21" s="3">
        <f>+'PIIE IIP data'!E21</f>
        <v>30466198360.741001</v>
      </c>
      <c r="G21" s="3">
        <f>+'PIIE IIP data'!K21</f>
        <v>287929821212.08197</v>
      </c>
      <c r="H21" s="3">
        <f>+'PIIE IIP data'!D21</f>
        <v>232374727512.60999</v>
      </c>
      <c r="I21" s="3">
        <f>+'PIIE IIP data'!J21</f>
        <v>18678473821.535099</v>
      </c>
      <c r="J21" s="3">
        <f>+'PIIE IIP data'!F21</f>
        <v>561179864631.29199</v>
      </c>
      <c r="K21" s="3">
        <f>+'PIIE IIP data'!L21</f>
        <v>384355158612.67902</v>
      </c>
      <c r="L21" s="3">
        <f>+'PIIE IIP data'!G21</f>
        <v>2008412739343.54</v>
      </c>
      <c r="M21" s="3">
        <f>+'PIIE IIP data'!M21</f>
        <v>1415210268193.0901</v>
      </c>
      <c r="N21" s="6">
        <f t="shared" si="0"/>
        <v>1366851892344.5598</v>
      </c>
      <c r="O21" s="6">
        <f>+M21-N21+'PIIE IIP data'!N21</f>
        <v>0</v>
      </c>
    </row>
    <row r="22" spans="1:15" x14ac:dyDescent="0.25">
      <c r="A22" s="4">
        <v>40087</v>
      </c>
      <c r="B22" s="3">
        <f>+'PIIE IIP data'!B22</f>
        <v>239228540905.66101</v>
      </c>
      <c r="C22" s="3">
        <f>+'PIIE IIP data'!H22</f>
        <v>1289607713856.29</v>
      </c>
      <c r="D22" s="3">
        <f>+'PIIE IIP data'!C22</f>
        <v>243879596915.30801</v>
      </c>
      <c r="E22" s="3">
        <f>+'PIIE IIP data'!I22</f>
        <v>368718008085.84998</v>
      </c>
      <c r="F22" s="3">
        <f>+'PIIE IIP data'!E22</f>
        <v>55893115807.820099</v>
      </c>
      <c r="G22" s="3">
        <f>+'PIIE IIP data'!K22</f>
        <v>366711090235.66699</v>
      </c>
      <c r="H22" s="3">
        <f>+'PIIE IIP data'!D22</f>
        <v>187986481107.48801</v>
      </c>
      <c r="I22" s="3">
        <f>+'PIIE IIP data'!J22</f>
        <v>13863591709.3304</v>
      </c>
      <c r="J22" s="3">
        <f>+'PIIE IIP data'!F22</f>
        <v>479590832214.80298</v>
      </c>
      <c r="K22" s="3">
        <f>+'PIIE IIP data'!L22</f>
        <v>443248772895.96698</v>
      </c>
      <c r="L22" s="3">
        <f>+'PIIE IIP data'!G22</f>
        <v>2420650379202.6001</v>
      </c>
      <c r="M22" s="3">
        <f>+'PIIE IIP data'!M22</f>
        <v>1280791381824.03</v>
      </c>
      <c r="N22" s="6">
        <f t="shared" si="0"/>
        <v>1145079769370.5759</v>
      </c>
      <c r="O22" s="6">
        <f>+M22-N22+'PIIE IIP data'!N22</f>
        <v>-2.44140625E-4</v>
      </c>
    </row>
    <row r="23" spans="1:15" x14ac:dyDescent="0.25">
      <c r="A23" s="4">
        <v>40179</v>
      </c>
      <c r="B23" s="3">
        <f>+'PIIE IIP data'!B23</f>
        <v>228259977267.315</v>
      </c>
      <c r="C23" s="3">
        <f>+'PIIE IIP data'!H23</f>
        <v>1290294425617.8601</v>
      </c>
      <c r="D23" s="3">
        <f>+'PIIE IIP data'!C23</f>
        <v>236767797397.30701</v>
      </c>
      <c r="E23" s="3">
        <f>+'PIIE IIP data'!I23</f>
        <v>370524955463.51202</v>
      </c>
      <c r="F23" s="3">
        <f>+'PIIE IIP data'!E23</f>
        <v>49209936075.2285</v>
      </c>
      <c r="G23" s="3">
        <f>+'PIIE IIP data'!K23</f>
        <v>370451672070.35901</v>
      </c>
      <c r="H23" s="3">
        <f>+'PIIE IIP data'!D23</f>
        <v>187557861322.07901</v>
      </c>
      <c r="I23" s="3">
        <f>+'PIIE IIP data'!J23</f>
        <v>12744207283.280899</v>
      </c>
      <c r="J23" s="3">
        <f>+'PIIE IIP data'!F23</f>
        <v>499699191909.112</v>
      </c>
      <c r="K23" s="3">
        <f>+'PIIE IIP data'!L23</f>
        <v>443075588167.95001</v>
      </c>
      <c r="L23" s="3">
        <f>+'PIIE IIP data'!G23</f>
        <v>2436694545961.6299</v>
      </c>
      <c r="M23" s="3">
        <f>+'PIIE IIP data'!M23</f>
        <v>1296029448845.02</v>
      </c>
      <c r="N23" s="6">
        <f t="shared" si="0"/>
        <v>1151098461329.7092</v>
      </c>
      <c r="O23" s="6">
        <f>+M23-N23+'PIIE IIP data'!N23</f>
        <v>-2.44140625E-4</v>
      </c>
    </row>
    <row r="24" spans="1:15" x14ac:dyDescent="0.25">
      <c r="A24" s="4">
        <v>40269</v>
      </c>
      <c r="B24" s="3">
        <f>+'PIIE IIP data'!B24</f>
        <v>237466725624.41501</v>
      </c>
      <c r="C24" s="3">
        <f>+'PIIE IIP data'!H24</f>
        <v>1324044610896.8201</v>
      </c>
      <c r="D24" s="3">
        <f>+'PIIE IIP data'!C24</f>
        <v>237343652530.724</v>
      </c>
      <c r="E24" s="3">
        <f>+'PIIE IIP data'!I24</f>
        <v>377671719838.97101</v>
      </c>
      <c r="F24" s="3">
        <f>+'PIIE IIP data'!E24</f>
        <v>49545558359.460297</v>
      </c>
      <c r="G24" s="3">
        <f>+'PIIE IIP data'!K24</f>
        <v>372720791425.80298</v>
      </c>
      <c r="H24" s="3">
        <f>+'PIIE IIP data'!D24</f>
        <v>187798094171.26401</v>
      </c>
      <c r="I24" s="3">
        <f>+'PIIE IIP data'!J24</f>
        <v>17591408485.8536</v>
      </c>
      <c r="J24" s="3">
        <f>+'PIIE IIP data'!F24</f>
        <v>497416993126.90198</v>
      </c>
      <c r="K24" s="3">
        <f>+'PIIE IIP data'!L24</f>
        <v>433810239223.43701</v>
      </c>
      <c r="L24" s="3">
        <f>+'PIIE IIP data'!G24</f>
        <v>2459974001611.23</v>
      </c>
      <c r="M24" s="3">
        <f>+'PIIE IIP data'!M24</f>
        <v>1294564363263.02</v>
      </c>
      <c r="N24" s="6">
        <f t="shared" si="0"/>
        <v>1143706255553.1104</v>
      </c>
      <c r="O24" s="6">
        <f>+M24-N24+'PIIE IIP data'!N24</f>
        <v>0</v>
      </c>
    </row>
    <row r="25" spans="1:15" x14ac:dyDescent="0.25">
      <c r="A25" s="4">
        <v>40360</v>
      </c>
      <c r="B25" s="3">
        <f>+'PIIE IIP data'!B25</f>
        <v>278044756202.60901</v>
      </c>
      <c r="C25" s="3">
        <f>+'PIIE IIP data'!H25</f>
        <v>1355136198429.02</v>
      </c>
      <c r="D25" s="3">
        <f>+'PIIE IIP data'!C25</f>
        <v>253105801707.021</v>
      </c>
      <c r="E25" s="3">
        <f>+'PIIE IIP data'!I25</f>
        <v>409703776232.89502</v>
      </c>
      <c r="F25" s="3">
        <f>+'PIIE IIP data'!E25</f>
        <v>63652257228.490997</v>
      </c>
      <c r="G25" s="3">
        <f>+'PIIE IIP data'!K25</f>
        <v>405643763353.40002</v>
      </c>
      <c r="H25" s="3">
        <f>+'PIIE IIP data'!D25</f>
        <v>189453544478.53</v>
      </c>
      <c r="I25" s="3">
        <f>+'PIIE IIP data'!J25</f>
        <v>16678324521.535101</v>
      </c>
      <c r="J25" s="3">
        <f>+'PIIE IIP data'!F25</f>
        <v>504092335470.69897</v>
      </c>
      <c r="K25" s="3">
        <f>+'PIIE IIP data'!L25</f>
        <v>446383783203.573</v>
      </c>
      <c r="L25" s="3">
        <f>+'PIIE IIP data'!G25</f>
        <v>2495389395796.54</v>
      </c>
      <c r="M25" s="3">
        <f>+'PIIE IIP data'!M25</f>
        <v>1323999537999.6499</v>
      </c>
      <c r="N25" s="6">
        <f t="shared" si="0"/>
        <v>1150192245143.4666</v>
      </c>
      <c r="O25" s="6">
        <f>+M25-N25+'PIIE IIP data'!N25</f>
        <v>7.32421875E-4</v>
      </c>
    </row>
    <row r="26" spans="1:15" x14ac:dyDescent="0.25">
      <c r="A26" s="4">
        <v>40452</v>
      </c>
      <c r="B26" s="3">
        <f>+'PIIE IIP data'!B26</f>
        <v>310688540905.66101</v>
      </c>
      <c r="C26" s="3">
        <f>+'PIIE IIP data'!H26</f>
        <v>1544440676656.29</v>
      </c>
      <c r="D26" s="3">
        <f>+'PIIE IIP data'!C26</f>
        <v>258217363431.548</v>
      </c>
      <c r="E26" s="3">
        <f>+'PIIE IIP data'!I26</f>
        <v>420682519139.46997</v>
      </c>
      <c r="F26" s="3">
        <f>+'PIIE IIP data'!E26</f>
        <v>64322206563.030098</v>
      </c>
      <c r="G26" s="3">
        <f>+'PIIE IIP data'!K26</f>
        <v>421430438725.70801</v>
      </c>
      <c r="H26" s="3">
        <f>+'PIIE IIP data'!D26</f>
        <v>193895156868.51801</v>
      </c>
      <c r="I26" s="3">
        <f>+'PIIE IIP data'!J26</f>
        <v>16400727723.795799</v>
      </c>
      <c r="J26" s="3">
        <f>+'PIIE IIP data'!F26</f>
        <v>614743513309.5</v>
      </c>
      <c r="K26" s="3">
        <f>+'PIIE IIP data'!L26</f>
        <v>638963286554.74902</v>
      </c>
      <c r="L26" s="3">
        <f>+'PIIE IIP data'!G26</f>
        <v>2881657607739.7998</v>
      </c>
      <c r="M26" s="3">
        <f>+'PIIE IIP data'!M26</f>
        <v>1460237070459.76</v>
      </c>
      <c r="N26" s="6">
        <f t="shared" si="0"/>
        <v>1281606740018.0442</v>
      </c>
      <c r="O26" s="6">
        <f>+M26-N26+'PIIE IIP data'!N26</f>
        <v>2.44140625E-4</v>
      </c>
    </row>
    <row r="27" spans="1:15" x14ac:dyDescent="0.25">
      <c r="A27" s="4">
        <v>40544</v>
      </c>
      <c r="B27" s="3">
        <f>+'PIIE IIP data'!B27</f>
        <v>329760022534.78998</v>
      </c>
      <c r="C27" s="3">
        <f>+'PIIE IIP data'!H27</f>
        <v>1619374092685.5601</v>
      </c>
      <c r="D27" s="3">
        <f>+'PIIE IIP data'!C27</f>
        <v>223744618167.67999</v>
      </c>
      <c r="E27" s="3">
        <f>+'PIIE IIP data'!I27</f>
        <v>447124342669.79999</v>
      </c>
      <c r="F27" s="3">
        <f>+'PIIE IIP data'!E27</f>
        <v>93489709946.231201</v>
      </c>
      <c r="G27" s="3">
        <f>+'PIIE IIP data'!K27</f>
        <v>427249217804.30798</v>
      </c>
      <c r="H27" s="3">
        <f>+'PIIE IIP data'!D27</f>
        <v>130254908221.44901</v>
      </c>
      <c r="I27" s="3">
        <f>+'PIIE IIP data'!J27</f>
        <v>20099451389.619701</v>
      </c>
      <c r="J27" s="3">
        <f>+'PIIE IIP data'!F27</f>
        <v>682562299271.37195</v>
      </c>
      <c r="K27" s="3">
        <f>+'PIIE IIP data'!L27</f>
        <v>713187549745.18396</v>
      </c>
      <c r="L27" s="3">
        <f>+'PIIE IIP data'!G27</f>
        <v>3099150926008.6299</v>
      </c>
      <c r="M27" s="3">
        <f>+'PIIE IIP data'!M27</f>
        <v>1554034786440.9099</v>
      </c>
      <c r="N27" s="6">
        <f t="shared" si="0"/>
        <v>1331927829855.6804</v>
      </c>
      <c r="O27" s="6">
        <f>+M27-N27+'PIIE IIP data'!N27</f>
        <v>2.44140625E-4</v>
      </c>
    </row>
    <row r="28" spans="1:15" x14ac:dyDescent="0.25">
      <c r="A28" s="4">
        <v>40634</v>
      </c>
      <c r="B28" s="3">
        <f>+'PIIE IIP data'!B28</f>
        <v>349205490558.01501</v>
      </c>
      <c r="C28" s="3">
        <f>+'PIIE IIP data'!H28</f>
        <v>1723436017666.3</v>
      </c>
      <c r="D28" s="3">
        <f>+'PIIE IIP data'!C28</f>
        <v>219942929057.22</v>
      </c>
      <c r="E28" s="3">
        <f>+'PIIE IIP data'!I28</f>
        <v>470494679966.11102</v>
      </c>
      <c r="F28" s="3">
        <f>+'PIIE IIP data'!E28</f>
        <v>91428511189.128403</v>
      </c>
      <c r="G28" s="3">
        <f>+'PIIE IIP data'!K28</f>
        <v>439917280998.90302</v>
      </c>
      <c r="H28" s="3">
        <f>+'PIIE IIP data'!D28</f>
        <v>128514417868.091</v>
      </c>
      <c r="I28" s="3">
        <f>+'PIIE IIP data'!J28</f>
        <v>30771281673.8937</v>
      </c>
      <c r="J28" s="3">
        <f>+'PIIE IIP data'!F28</f>
        <v>735247666891.64197</v>
      </c>
      <c r="K28" s="3">
        <f>+'PIIE IIP data'!L28</f>
        <v>807564208813.72498</v>
      </c>
      <c r="L28" s="3">
        <f>+'PIIE IIP data'!G28</f>
        <v>3277379017586.96</v>
      </c>
      <c r="M28" s="3">
        <f>+'PIIE IIP data'!M28</f>
        <v>1578169757976.6799</v>
      </c>
      <c r="N28" s="6">
        <f t="shared" si="0"/>
        <v>1329534564032.123</v>
      </c>
      <c r="O28" s="6">
        <f>+M28-N28+'PIIE IIP data'!N28</f>
        <v>9.765625E-4</v>
      </c>
    </row>
    <row r="29" spans="1:15" x14ac:dyDescent="0.25">
      <c r="A29" s="4">
        <v>40725</v>
      </c>
      <c r="B29" s="3">
        <f>+'PIIE IIP data'!B29</f>
        <v>400883779049.38098</v>
      </c>
      <c r="C29" s="3">
        <f>+'PIIE IIP data'!H29</f>
        <v>1809720707309.6299</v>
      </c>
      <c r="D29" s="3">
        <f>+'PIIE IIP data'!C29</f>
        <v>205962944815.39899</v>
      </c>
      <c r="E29" s="3">
        <f>+'PIIE IIP data'!I29</f>
        <v>441110770601.14502</v>
      </c>
      <c r="F29" s="3">
        <f>+'PIIE IIP data'!E29</f>
        <v>78356359100.814194</v>
      </c>
      <c r="G29" s="3">
        <f>+'PIIE IIP data'!K29</f>
        <v>405923738231.87701</v>
      </c>
      <c r="H29" s="3">
        <f>+'PIIE IIP data'!D29</f>
        <v>127606585714.58501</v>
      </c>
      <c r="I29" s="3">
        <f>+'PIIE IIP data'!J29</f>
        <v>35358746645.307297</v>
      </c>
      <c r="J29" s="3">
        <f>+'PIIE IIP data'!F29</f>
        <v>781484798666.12695</v>
      </c>
      <c r="K29" s="3">
        <f>+'PIIE IIP data'!L29</f>
        <v>923499773408.63</v>
      </c>
      <c r="L29" s="3">
        <f>+'PIIE IIP data'!G29</f>
        <v>3320073603607.48</v>
      </c>
      <c r="M29" s="3">
        <f>+'PIIE IIP data'!M29</f>
        <v>1538664881507.25</v>
      </c>
      <c r="N29" s="6">
        <f t="shared" si="0"/>
        <v>1298754334757.1968</v>
      </c>
      <c r="O29" s="6">
        <f>+M29-N29+'PIIE IIP data'!N29</f>
        <v>4.8828125E-4</v>
      </c>
    </row>
    <row r="30" spans="1:15" x14ac:dyDescent="0.25">
      <c r="A30" s="4">
        <v>40817</v>
      </c>
      <c r="B30" s="3">
        <f>+'PIIE IIP data'!B30</f>
        <v>436999539866.21002</v>
      </c>
      <c r="C30" s="3">
        <f>+'PIIE IIP data'!H30</f>
        <v>1881745178656.29</v>
      </c>
      <c r="D30" s="3">
        <f>+'PIIE IIP data'!C30</f>
        <v>207369324713.34</v>
      </c>
      <c r="E30" s="3">
        <f>+'PIIE IIP data'!I30</f>
        <v>409781365958.35699</v>
      </c>
      <c r="F30" s="3">
        <f>+'PIIE IIP data'!E30</f>
        <v>89597710227.158203</v>
      </c>
      <c r="G30" s="3">
        <f>+'PIIE IIP data'!K30</f>
        <v>373477132735.93799</v>
      </c>
      <c r="H30" s="3">
        <f>+'PIIE IIP data'!D30</f>
        <v>117771614486.18201</v>
      </c>
      <c r="I30" s="3">
        <f>+'PIIE IIP data'!J30</f>
        <v>35714309715.566002</v>
      </c>
      <c r="J30" s="3">
        <f>+'PIIE IIP data'!F30</f>
        <v>833911051713.776</v>
      </c>
      <c r="K30" s="3">
        <f>+'PIIE IIP data'!L30</f>
        <v>892293801431.99695</v>
      </c>
      <c r="L30" s="3">
        <f>+'PIIE IIP data'!G30</f>
        <v>3223259017018.8999</v>
      </c>
      <c r="M30" s="3">
        <f>+'PIIE IIP data'!M30</f>
        <v>1516735114689.3501</v>
      </c>
      <c r="N30" s="6">
        <f t="shared" si="0"/>
        <v>1315896469527.4182</v>
      </c>
      <c r="O30" s="6">
        <f>+M30-N30+'PIIE IIP data'!N30</f>
        <v>2.44140625E-4</v>
      </c>
    </row>
    <row r="31" spans="1:15" x14ac:dyDescent="0.25">
      <c r="A31" s="4">
        <v>40909</v>
      </c>
      <c r="B31" s="3">
        <f>+'PIIE IIP data'!B31</f>
        <v>445139237959.539</v>
      </c>
      <c r="C31" s="3">
        <f>+'PIIE IIP data'!H31</f>
        <v>1914423688417.8601</v>
      </c>
      <c r="D31" s="3">
        <f>+'PIIE IIP data'!C31</f>
        <v>236066602551.991</v>
      </c>
      <c r="E31" s="3">
        <f>+'PIIE IIP data'!I31</f>
        <v>476888754919.08398</v>
      </c>
      <c r="F31" s="3">
        <f>+'PIIE IIP data'!E31</f>
        <v>94007736499.752502</v>
      </c>
      <c r="G31" s="3">
        <f>+'PIIE IIP data'!K31</f>
        <v>435049786113.50098</v>
      </c>
      <c r="H31" s="3">
        <f>+'PIIE IIP data'!D31</f>
        <v>142058866052.23901</v>
      </c>
      <c r="I31" s="3">
        <f>+'PIIE IIP data'!J31</f>
        <v>42063295329.710197</v>
      </c>
      <c r="J31" s="3">
        <f>+'PIIE IIP data'!F31</f>
        <v>872294291207.40002</v>
      </c>
      <c r="K31" s="3">
        <f>+'PIIE IIP data'!L31</f>
        <v>960671741505.23804</v>
      </c>
      <c r="L31" s="3">
        <f>+'PIIE IIP data'!G31</f>
        <v>3366652779151.9302</v>
      </c>
      <c r="M31" s="3">
        <f>+'PIIE IIP data'!M31</f>
        <v>1566671631587.6599</v>
      </c>
      <c r="N31" s="6">
        <f t="shared" si="0"/>
        <v>1327122247137.4585</v>
      </c>
      <c r="O31" s="6">
        <f>+M31-N31+'PIIE IIP data'!N31</f>
        <v>-4.8828125E-4</v>
      </c>
    </row>
    <row r="32" spans="1:15" x14ac:dyDescent="0.25">
      <c r="A32" s="4">
        <v>41000</v>
      </c>
      <c r="B32" s="3">
        <f>+'PIIE IIP data'!B32</f>
        <v>466760947688.22198</v>
      </c>
      <c r="C32" s="3">
        <f>+'PIIE IIP data'!H32</f>
        <v>1982473873696.8201</v>
      </c>
      <c r="D32" s="3">
        <f>+'PIIE IIP data'!C32</f>
        <v>236878407499.22</v>
      </c>
      <c r="E32" s="3">
        <f>+'PIIE IIP data'!I32</f>
        <v>479645449278.16998</v>
      </c>
      <c r="F32" s="3">
        <f>+'PIIE IIP data'!E32</f>
        <v>97479308597.796295</v>
      </c>
      <c r="G32" s="3">
        <f>+'PIIE IIP data'!K32</f>
        <v>423260983158.15997</v>
      </c>
      <c r="H32" s="3">
        <f>+'PIIE IIP data'!D32</f>
        <v>139399098901.42401</v>
      </c>
      <c r="I32" s="3">
        <f>+'PIIE IIP data'!J32</f>
        <v>56578348826.695297</v>
      </c>
      <c r="J32" s="3">
        <f>+'PIIE IIP data'!F32</f>
        <v>960519452966.93994</v>
      </c>
      <c r="K32" s="3">
        <f>+'PIIE IIP data'!L32</f>
        <v>985392226624.37195</v>
      </c>
      <c r="L32" s="3">
        <f>+'PIIE IIP data'!G32</f>
        <v>3321643965798.23</v>
      </c>
      <c r="M32" s="3">
        <f>+'PIIE IIP data'!M32</f>
        <v>1536180784682.23</v>
      </c>
      <c r="N32" s="6">
        <f t="shared" si="0"/>
        <v>1295330299867.6152</v>
      </c>
      <c r="O32" s="6">
        <f>+M32-N32+'PIIE IIP data'!N32</f>
        <v>-9.765625E-4</v>
      </c>
    </row>
    <row r="33" spans="1:15" x14ac:dyDescent="0.25">
      <c r="A33" s="4">
        <v>41091</v>
      </c>
      <c r="B33" s="3">
        <f>+'PIIE IIP data'!B33</f>
        <v>522413357183.862</v>
      </c>
      <c r="C33" s="3">
        <f>+'PIIE IIP data'!H33</f>
        <v>2048065461229.02</v>
      </c>
      <c r="D33" s="3">
        <f>+'PIIE IIP data'!C33</f>
        <v>264114981572.108</v>
      </c>
      <c r="E33" s="3">
        <f>+'PIIE IIP data'!I33</f>
        <v>534301319668.52197</v>
      </c>
      <c r="F33" s="3">
        <f>+'PIIE IIP data'!E33</f>
        <v>114560432363.418</v>
      </c>
      <c r="G33" s="3">
        <f>+'PIIE IIP data'!K33</f>
        <v>471744077690.30402</v>
      </c>
      <c r="H33" s="3">
        <f>+'PIIE IIP data'!D33</f>
        <v>149554549208.69</v>
      </c>
      <c r="I33" s="3">
        <f>+'PIIE IIP data'!J33</f>
        <v>62728956254.258698</v>
      </c>
      <c r="J33" s="3">
        <f>+'PIIE IIP data'!F33</f>
        <v>998733700753.05603</v>
      </c>
      <c r="K33" s="3">
        <f>+'PIIE IIP data'!L33</f>
        <v>959756230266.16797</v>
      </c>
      <c r="L33" s="3">
        <f>+'PIIE IIP data'!G33</f>
        <v>3407528049346.8398</v>
      </c>
      <c r="M33" s="3">
        <f>+'PIIE IIP data'!M33</f>
        <v>1655258084380.4199</v>
      </c>
      <c r="N33" s="6">
        <f t="shared" si="0"/>
        <v>1380309025319.7012</v>
      </c>
      <c r="O33" s="6">
        <f>+M33-N33+'PIIE IIP data'!N33</f>
        <v>-4.8828125E-4</v>
      </c>
    </row>
    <row r="34" spans="1:15" x14ac:dyDescent="0.25">
      <c r="A34" s="4">
        <v>41183</v>
      </c>
      <c r="B34" s="3">
        <f>+'PIIE IIP data'!B34</f>
        <v>545419544597.28198</v>
      </c>
      <c r="C34" s="3">
        <f>+'PIIE IIP data'!H34</f>
        <v>2042836976656.29</v>
      </c>
      <c r="D34" s="3">
        <f>+'PIIE IIP data'!C34</f>
        <v>243879027986.375</v>
      </c>
      <c r="E34" s="3">
        <f>+'PIIE IIP data'!I34</f>
        <v>533718161771.68903</v>
      </c>
      <c r="F34" s="3">
        <f>+'PIIE IIP data'!E34</f>
        <v>133291542148.72701</v>
      </c>
      <c r="G34" s="3">
        <f>+'PIIE IIP data'!K34</f>
        <v>460255931015.44397</v>
      </c>
      <c r="H34" s="3">
        <f>+'PIIE IIP data'!D34</f>
        <v>110587485837.64799</v>
      </c>
      <c r="I34" s="3">
        <f>+'PIIE IIP data'!J34</f>
        <v>72872307249.392395</v>
      </c>
      <c r="J34" s="3">
        <f>+'PIIE IIP data'!F34</f>
        <v>1037138574717.66</v>
      </c>
      <c r="K34" s="3">
        <f>+'PIIE IIP data'!L34</f>
        <v>944214971147.40698</v>
      </c>
      <c r="L34" s="3">
        <f>+'PIIE IIP data'!G34</f>
        <v>3355336476289.6001</v>
      </c>
      <c r="M34" s="3">
        <f>+'PIIE IIP data'!M34</f>
        <v>1660020041439.3</v>
      </c>
      <c r="N34" s="6">
        <f t="shared" si="0"/>
        <v>1371754303737.0698</v>
      </c>
      <c r="O34" s="6">
        <f>+M34-N34+'PIIE IIP data'!N34</f>
        <v>-4.8828125E-4</v>
      </c>
    </row>
    <row r="35" spans="1:15" x14ac:dyDescent="0.25">
      <c r="A35" s="4">
        <v>41275</v>
      </c>
      <c r="B35" s="3">
        <f>+'PIIE IIP data'!B35</f>
        <v>557807790615.23303</v>
      </c>
      <c r="C35" s="3">
        <f>+'PIIE IIP data'!H35</f>
        <v>2117315838778.3101</v>
      </c>
      <c r="D35" s="3">
        <f>+'PIIE IIP data'!C35</f>
        <v>239793682578.68701</v>
      </c>
      <c r="E35" s="3">
        <f>+'PIIE IIP data'!I35</f>
        <v>535108709799.90198</v>
      </c>
      <c r="F35" s="3">
        <f>+'PIIE IIP data'!E35</f>
        <v>127918541665.10899</v>
      </c>
      <c r="G35" s="3">
        <f>+'PIIE IIP data'!K35</f>
        <v>473720233129.95599</v>
      </c>
      <c r="H35" s="3">
        <f>+'PIIE IIP data'!D35</f>
        <v>111875140913.578</v>
      </c>
      <c r="I35" s="3">
        <f>+'PIIE IIP data'!J35</f>
        <v>61612803194.073898</v>
      </c>
      <c r="J35" s="3">
        <f>+'PIIE IIP data'!F35</f>
        <v>1074445389193.4</v>
      </c>
      <c r="K35" s="3">
        <f>+'PIIE IIP data'!L35</f>
        <v>1024477017897.6899</v>
      </c>
      <c r="L35" s="3">
        <f>+'PIIE IIP data'!G35</f>
        <v>3499255259434.6299</v>
      </c>
      <c r="M35" s="3">
        <f>+'PIIE IIP data'!M35</f>
        <v>1692903460905.04</v>
      </c>
      <c r="N35" s="6">
        <f t="shared" si="0"/>
        <v>1398861201600.7051</v>
      </c>
      <c r="O35" s="6">
        <f>+M35-N35+'PIIE IIP data'!N35</f>
        <v>0</v>
      </c>
    </row>
    <row r="36" spans="1:15" x14ac:dyDescent="0.25">
      <c r="A36" s="4">
        <v>41365</v>
      </c>
      <c r="B36" s="3">
        <f>+'PIIE IIP data'!B36</f>
        <v>585465657621.953</v>
      </c>
      <c r="C36" s="3">
        <f>+'PIIE IIP data'!H36</f>
        <v>2206499826235.1099</v>
      </c>
      <c r="D36" s="3">
        <f>+'PIIE IIP data'!C36</f>
        <v>237632655376.79901</v>
      </c>
      <c r="E36" s="3">
        <f>+'PIIE IIP data'!I36</f>
        <v>506548741824.58502</v>
      </c>
      <c r="F36" s="3">
        <f>+'PIIE IIP data'!E36</f>
        <v>121510036894.67999</v>
      </c>
      <c r="G36" s="3">
        <f>+'PIIE IIP data'!K36</f>
        <v>436842399994.422</v>
      </c>
      <c r="H36" s="3">
        <f>+'PIIE IIP data'!D36</f>
        <v>116122618482.12</v>
      </c>
      <c r="I36" s="3">
        <f>+'PIIE IIP data'!J36</f>
        <v>69900224536.848495</v>
      </c>
      <c r="J36" s="3">
        <f>+'PIIE IIP data'!F36</f>
        <v>1097359907442.4301</v>
      </c>
      <c r="K36" s="3">
        <f>+'PIIE IIP data'!L36</f>
        <v>1069180304124.39</v>
      </c>
      <c r="L36" s="3">
        <f>+'PIIE IIP data'!G36</f>
        <v>3563803048362.23</v>
      </c>
      <c r="M36" s="3">
        <f>+'PIIE IIP data'!M36</f>
        <v>1699921956948.3201</v>
      </c>
      <c r="N36" s="6">
        <f t="shared" si="0"/>
        <v>1432922427464.8572</v>
      </c>
      <c r="O36" s="6">
        <f>+M36-N36+'PIIE IIP data'!N36</f>
        <v>-7.32421875E-4</v>
      </c>
    </row>
    <row r="37" spans="1:15" x14ac:dyDescent="0.25">
      <c r="A37" s="4">
        <v>41456</v>
      </c>
      <c r="B37" s="3">
        <f>+'PIIE IIP data'!B37</f>
        <v>647602443994.71594</v>
      </c>
      <c r="C37" s="3">
        <f>+'PIIE IIP data'!H37</f>
        <v>2306943054956.4399</v>
      </c>
      <c r="D37" s="3">
        <f>+'PIIE IIP data'!C37</f>
        <v>261597666459.46301</v>
      </c>
      <c r="E37" s="3">
        <f>+'PIIE IIP data'!I37</f>
        <v>584196517529.03296</v>
      </c>
      <c r="F37" s="3">
        <f>+'PIIE IIP data'!E37</f>
        <v>154318947162.452</v>
      </c>
      <c r="G37" s="3">
        <f>+'PIIE IIP data'!K37</f>
        <v>509942523050.01599</v>
      </c>
      <c r="H37" s="3">
        <f>+'PIIE IIP data'!D37</f>
        <v>107278719297.011</v>
      </c>
      <c r="I37" s="3">
        <f>+'PIIE IIP data'!J37</f>
        <v>74425708755.057404</v>
      </c>
      <c r="J37" s="3">
        <f>+'PIIE IIP data'!F37</f>
        <v>1141793157259.24</v>
      </c>
      <c r="K37" s="3">
        <f>+'PIIE IIP data'!L37</f>
        <v>1175310671229.03</v>
      </c>
      <c r="L37" s="3">
        <f>+'PIIE IIP data'!G37</f>
        <v>3768216257923.1401</v>
      </c>
      <c r="M37" s="3">
        <f>+'PIIE IIP data'!M37</f>
        <v>1757350288610.3201</v>
      </c>
      <c r="N37" s="6">
        <f t="shared" si="0"/>
        <v>1429988716576.4453</v>
      </c>
      <c r="O37" s="6">
        <f>+M37-N37+'PIIE IIP data'!N37</f>
        <v>0</v>
      </c>
    </row>
    <row r="38" spans="1:15" x14ac:dyDescent="0.25">
      <c r="A38" s="4">
        <v>41548</v>
      </c>
      <c r="B38" s="3">
        <f>+'PIIE IIP data'!B38</f>
        <v>684824809613.76501</v>
      </c>
      <c r="C38" s="3">
        <f>+'PIIE IIP data'!H38</f>
        <v>2306074631556.29</v>
      </c>
      <c r="D38" s="3">
        <f>+'PIIE IIP data'!C38</f>
        <v>263147857260.73901</v>
      </c>
      <c r="E38" s="3">
        <f>+'PIIE IIP data'!I38</f>
        <v>585600038720.021</v>
      </c>
      <c r="F38" s="3">
        <f>+'PIIE IIP data'!E38</f>
        <v>157869256374.95001</v>
      </c>
      <c r="G38" s="3">
        <f>+'PIIE IIP data'!K38</f>
        <v>497505220351.07703</v>
      </c>
      <c r="H38" s="3">
        <f>+'PIIE IIP data'!D38</f>
        <v>105278600885.789</v>
      </c>
      <c r="I38" s="3">
        <f>+'PIIE IIP data'!J38</f>
        <v>87504894862.091202</v>
      </c>
      <c r="J38" s="3">
        <f>+'PIIE IIP data'!F38</f>
        <v>1171121151488.95</v>
      </c>
      <c r="K38" s="3">
        <f>+'PIIE IIP data'!L38</f>
        <v>1273982105873.1799</v>
      </c>
      <c r="L38" s="3">
        <f>+'PIIE IIP data'!G38</f>
        <v>3847856693559.6001</v>
      </c>
      <c r="M38" s="3">
        <f>+'PIIE IIP data'!M38</f>
        <v>1800310263197.3401</v>
      </c>
      <c r="N38" s="6">
        <f t="shared" si="0"/>
        <v>1479431477821.1338</v>
      </c>
      <c r="O38" s="6">
        <f>+M38-N38+'PIIE IIP data'!N38</f>
        <v>0</v>
      </c>
    </row>
    <row r="39" spans="1:15" x14ac:dyDescent="0.25">
      <c r="A39" s="4">
        <v>41640</v>
      </c>
      <c r="B39" s="3">
        <f>+'PIIE IIP data'!B39</f>
        <v>790323247150.54797</v>
      </c>
      <c r="C39" s="3">
        <f>+'PIIE IIP data'!H39</f>
        <v>2368080297081.27</v>
      </c>
      <c r="D39" s="3">
        <f>+'PIIE IIP data'!C39</f>
        <v>275256901690.612</v>
      </c>
      <c r="E39" s="3">
        <f>+'PIIE IIP data'!I39</f>
        <v>613653609990.95703</v>
      </c>
      <c r="F39" s="3">
        <f>+'PIIE IIP data'!E39</f>
        <v>169601040782.58301</v>
      </c>
      <c r="G39" s="3">
        <f>+'PIIE IIP data'!K39</f>
        <v>511463808233.32501</v>
      </c>
      <c r="H39" s="3">
        <f>+'PIIE IIP data'!D39</f>
        <v>105655860908.03</v>
      </c>
      <c r="I39" s="3">
        <f>+'PIIE IIP data'!J39</f>
        <v>102414128281.759</v>
      </c>
      <c r="J39" s="3">
        <f>+'PIIE IIP data'!F39</f>
        <v>1141286724165.8999</v>
      </c>
      <c r="K39" s="3">
        <f>+'PIIE IIP data'!L39</f>
        <v>1324808346795.78</v>
      </c>
      <c r="L39" s="3">
        <f>+'PIIE IIP data'!G39</f>
        <v>3993070409455.7598</v>
      </c>
      <c r="M39" s="3">
        <f>+'PIIE IIP data'!M39</f>
        <v>1891897934153.79</v>
      </c>
      <c r="N39" s="6">
        <f t="shared" si="0"/>
        <v>1554773993770.3418</v>
      </c>
      <c r="O39" s="6">
        <f>+M39-N39+'PIIE IIP data'!N39</f>
        <v>0</v>
      </c>
    </row>
    <row r="40" spans="1:15" x14ac:dyDescent="0.25">
      <c r="A40" s="4">
        <v>41730</v>
      </c>
      <c r="B40" s="3">
        <f>+'PIIE IIP data'!B40</f>
        <v>832120268937.047</v>
      </c>
      <c r="C40" s="3">
        <f>+'PIIE IIP data'!H40</f>
        <v>2455065228962.8799</v>
      </c>
      <c r="D40" s="3">
        <f>+'PIIE IIP data'!C40</f>
        <v>259537661983.073</v>
      </c>
      <c r="E40" s="3">
        <f>+'PIIE IIP data'!I40</f>
        <v>651913422490.854</v>
      </c>
      <c r="F40" s="3">
        <f>+'PIIE IIP data'!E40</f>
        <v>163793282139.798</v>
      </c>
      <c r="G40" s="3">
        <f>+'PIIE IIP data'!K40</f>
        <v>532785487077.28601</v>
      </c>
      <c r="H40" s="3">
        <f>+'PIIE IIP data'!D40</f>
        <v>95744379843.275497</v>
      </c>
      <c r="I40" s="3">
        <f>+'PIIE IIP data'!J40</f>
        <v>119321818120.255</v>
      </c>
      <c r="J40" s="3">
        <f>+'PIIE IIP data'!F40</f>
        <v>1262545296964.5701</v>
      </c>
      <c r="K40" s="3">
        <f>+'PIIE IIP data'!L40</f>
        <v>1466476346841.5601</v>
      </c>
      <c r="L40" s="3">
        <f>+'PIIE IIP data'!G40</f>
        <v>4062609263609.9302</v>
      </c>
      <c r="M40" s="3">
        <f>+'PIIE IIP data'!M40</f>
        <v>1841247053528.3101</v>
      </c>
      <c r="N40" s="6">
        <f t="shared" si="0"/>
        <v>1450787849984.8589</v>
      </c>
      <c r="O40" s="6">
        <f>+M40-N40+'PIIE IIP data'!N40</f>
        <v>-4.8828125E-4</v>
      </c>
    </row>
    <row r="41" spans="1:15" x14ac:dyDescent="0.25">
      <c r="A41" s="4">
        <v>41821</v>
      </c>
      <c r="B41" s="3">
        <f>+'PIIE IIP data'!B41</f>
        <v>914740576367.83203</v>
      </c>
      <c r="C41" s="3">
        <f>+'PIIE IIP data'!H41</f>
        <v>2548594650439.8398</v>
      </c>
      <c r="D41" s="3">
        <f>+'PIIE IIP data'!C41</f>
        <v>275522103345.43298</v>
      </c>
      <c r="E41" s="3">
        <f>+'PIIE IIP data'!I41</f>
        <v>715691872957.87195</v>
      </c>
      <c r="F41" s="3">
        <f>+'PIIE IIP data'!E41</f>
        <v>176284652220.95901</v>
      </c>
      <c r="G41" s="3">
        <f>+'PIIE IIP data'!K41</f>
        <v>579892630075.86694</v>
      </c>
      <c r="H41" s="3">
        <f>+'PIIE IIP data'!D41</f>
        <v>99237451124.473404</v>
      </c>
      <c r="I41" s="3">
        <f>+'PIIE IIP data'!J41</f>
        <v>135970957158.045</v>
      </c>
      <c r="J41" s="3">
        <f>+'PIIE IIP data'!F41</f>
        <v>1344923875939.5601</v>
      </c>
      <c r="K41" s="3">
        <f>+'PIIE IIP data'!L41</f>
        <v>1466584547200.6499</v>
      </c>
      <c r="L41" s="3">
        <f>+'PIIE IIP data'!G41</f>
        <v>3988143877854.2598</v>
      </c>
      <c r="M41" s="3">
        <f>+'PIIE IIP data'!M41</f>
        <v>1797050369596.99</v>
      </c>
      <c r="N41" s="6">
        <f t="shared" si="0"/>
        <v>1352117879020.2441</v>
      </c>
      <c r="O41" s="6">
        <f>+M41-N41+'PIIE IIP data'!N41</f>
        <v>0</v>
      </c>
    </row>
    <row r="42" spans="1:15" x14ac:dyDescent="0.25">
      <c r="A42" s="4">
        <v>41913</v>
      </c>
      <c r="B42" s="3">
        <f>+'PIIE IIP data'!B42</f>
        <v>915959699148.85596</v>
      </c>
      <c r="C42" s="3">
        <f>+'PIIE IIP data'!H42</f>
        <v>2573938976656.29</v>
      </c>
      <c r="D42" s="3">
        <f>+'PIIE IIP data'!C42</f>
        <v>269368046626.41101</v>
      </c>
      <c r="E42" s="3">
        <f>+'PIIE IIP data'!I42</f>
        <v>821313889830.677</v>
      </c>
      <c r="F42" s="3">
        <f>+'PIIE IIP data'!E42</f>
        <v>168356994678.59201</v>
      </c>
      <c r="G42" s="3">
        <f>+'PIIE IIP data'!K42</f>
        <v>677153122463.88794</v>
      </c>
      <c r="H42" s="3">
        <f>+'PIIE IIP data'!D42</f>
        <v>101011051947.819</v>
      </c>
      <c r="I42" s="3">
        <f>+'PIIE IIP data'!J42</f>
        <v>143570843859.935</v>
      </c>
      <c r="J42" s="3">
        <f>+'PIIE IIP data'!F42</f>
        <v>1378225706172.8899</v>
      </c>
      <c r="K42" s="3">
        <f>+'PIIE IIP data'!L42</f>
        <v>1441821200418.1599</v>
      </c>
      <c r="L42" s="3">
        <f>+'PIIE IIP data'!G42</f>
        <v>3866758694220.7402</v>
      </c>
      <c r="M42" s="3">
        <f>+'PIIE IIP data'!M42</f>
        <v>1592254606687.54</v>
      </c>
      <c r="N42" s="6">
        <f t="shared" si="0"/>
        <v>1041882159566.3579</v>
      </c>
      <c r="O42" s="6">
        <f>+M42-N42+'PIIE IIP data'!N42</f>
        <v>0</v>
      </c>
    </row>
    <row r="43" spans="1:15" x14ac:dyDescent="0.25">
      <c r="A43" s="4">
        <v>42005</v>
      </c>
      <c r="B43" s="3">
        <f>+'PIIE IIP data'!B43</f>
        <v>927062360721.08398</v>
      </c>
      <c r="C43" s="3">
        <f>+'PIIE IIP data'!H43</f>
        <v>2651060129605.02</v>
      </c>
      <c r="D43" s="3">
        <f>+'PIIE IIP data'!C43</f>
        <v>247819733035.814</v>
      </c>
      <c r="E43" s="3">
        <f>+'PIIE IIP data'!I43</f>
        <v>921873111343.03699</v>
      </c>
      <c r="F43" s="3">
        <f>+'PIIE IIP data'!E43</f>
        <v>158877049142.26599</v>
      </c>
      <c r="G43" s="3">
        <f>+'PIIE IIP data'!K43</f>
        <v>696238268015.91394</v>
      </c>
      <c r="H43" s="3">
        <f>+'PIIE IIP data'!D43</f>
        <v>88942683893.548599</v>
      </c>
      <c r="I43" s="3">
        <f>+'PIIE IIP data'!J43</f>
        <v>225859169851.25101</v>
      </c>
      <c r="J43" s="3">
        <f>+'PIIE IIP data'!F43</f>
        <v>1338988832668.53</v>
      </c>
      <c r="K43" s="3">
        <f>+'PIIE IIP data'!L43</f>
        <v>1243861039467.1299</v>
      </c>
      <c r="L43" s="3">
        <f>+'PIIE IIP data'!G43</f>
        <v>3768355262878.4902</v>
      </c>
      <c r="M43" s="3">
        <f>+'PIIE IIP data'!M43</f>
        <v>1466400499067.3101</v>
      </c>
      <c r="N43" s="6">
        <f t="shared" si="0"/>
        <v>791154204057.38086</v>
      </c>
      <c r="O43" s="6">
        <f>+M43-N43+'PIIE IIP data'!N43</f>
        <v>0</v>
      </c>
    </row>
    <row r="44" spans="1:15" x14ac:dyDescent="0.25">
      <c r="A44" s="4">
        <v>42095</v>
      </c>
      <c r="B44" s="3">
        <f>+'PIIE IIP data'!B44</f>
        <v>955571702790.35095</v>
      </c>
      <c r="C44" s="3">
        <f>+'PIIE IIP data'!H44</f>
        <v>2751558762262.79</v>
      </c>
      <c r="D44" s="3">
        <f>+'PIIE IIP data'!C44</f>
        <v>276550799553.25201</v>
      </c>
      <c r="E44" s="3">
        <f>+'PIIE IIP data'!I44</f>
        <v>1015332145819.42</v>
      </c>
      <c r="F44" s="3">
        <f>+'PIIE IIP data'!E44</f>
        <v>178649184794.047</v>
      </c>
      <c r="G44" s="3">
        <f>+'PIIE IIP data'!K44</f>
        <v>786148501673.08997</v>
      </c>
      <c r="H44" s="3">
        <f>+'PIIE IIP data'!D44</f>
        <v>97901614759.204193</v>
      </c>
      <c r="I44" s="3">
        <f>+'PIIE IIP data'!J44</f>
        <v>229377526853.02399</v>
      </c>
      <c r="J44" s="3">
        <f>+'PIIE IIP data'!F44</f>
        <v>1383404253849.9099</v>
      </c>
      <c r="K44" s="3">
        <f>+'PIIE IIP data'!L44</f>
        <v>1223973286633.52</v>
      </c>
      <c r="L44" s="3">
        <f>+'PIIE IIP data'!G44</f>
        <v>3778144503821.7598</v>
      </c>
      <c r="M44" s="3">
        <f>+'PIIE IIP data'!M44</f>
        <v>1393837417886.29</v>
      </c>
      <c r="N44" s="6">
        <f t="shared" si="0"/>
        <v>663831836326.67969</v>
      </c>
      <c r="O44" s="6">
        <f>+M44-N44+'PIIE IIP data'!N44</f>
        <v>0</v>
      </c>
    </row>
    <row r="45" spans="1:15" x14ac:dyDescent="0.25">
      <c r="A45" s="4">
        <v>42186</v>
      </c>
      <c r="B45" s="3">
        <f>+'PIIE IIP data'!B45</f>
        <v>1032556089670.9301</v>
      </c>
      <c r="C45" s="3">
        <f>+'PIIE IIP data'!H45</f>
        <v>2810442611875.8901</v>
      </c>
      <c r="D45" s="3">
        <f>+'PIIE IIP data'!C45</f>
        <v>272597860915.87701</v>
      </c>
      <c r="E45" s="3">
        <f>+'PIIE IIP data'!I45</f>
        <v>852409252698.026</v>
      </c>
      <c r="F45" s="3">
        <f>+'PIIE IIP data'!E45</f>
        <v>172960258397.88699</v>
      </c>
      <c r="G45" s="3">
        <f>+'PIIE IIP data'!K45</f>
        <v>617690695991.07996</v>
      </c>
      <c r="H45" s="3">
        <f>+'PIIE IIP data'!D45</f>
        <v>99637602517.9897</v>
      </c>
      <c r="I45" s="3">
        <f>+'PIIE IIP data'!J45</f>
        <v>234890270982.98499</v>
      </c>
      <c r="J45" s="3">
        <f>+'PIIE IIP data'!F45</f>
        <v>1387169181000.8101</v>
      </c>
      <c r="K45" s="3">
        <f>+'PIIE IIP data'!L45</f>
        <v>1094350710559.8101</v>
      </c>
      <c r="L45" s="3">
        <f>+'PIIE IIP data'!G45</f>
        <v>3632481740953.5498</v>
      </c>
      <c r="M45" s="3">
        <f>+'PIIE IIP data'!M45</f>
        <v>1565815226459.23</v>
      </c>
      <c r="N45" s="6">
        <f t="shared" si="0"/>
        <v>987619191349.25293</v>
      </c>
      <c r="O45" s="6">
        <f>+M45-N45+'PIIE IIP data'!N45</f>
        <v>0</v>
      </c>
    </row>
    <row r="46" spans="1:15" x14ac:dyDescent="0.25">
      <c r="A46" s="4">
        <v>42278</v>
      </c>
      <c r="B46" s="3">
        <f>+'PIIE IIP data'!B46</f>
        <v>1149524222828.6001</v>
      </c>
      <c r="C46" s="3">
        <f>+'PIIE IIP data'!H46</f>
        <v>2671181086289.23</v>
      </c>
      <c r="D46" s="3">
        <f>+'PIIE IIP data'!C46</f>
        <v>269618409250.80801</v>
      </c>
      <c r="E46" s="3">
        <f>+'PIIE IIP data'!I46</f>
        <v>845389183905.56702</v>
      </c>
      <c r="F46" s="3">
        <f>+'PIIE IIP data'!E46</f>
        <v>170522515338.04001</v>
      </c>
      <c r="G46" s="3">
        <f>+'PIIE IIP data'!K46</f>
        <v>626197580305.52405</v>
      </c>
      <c r="H46" s="3">
        <f>+'PIIE IIP data'!D46</f>
        <v>99095893912.767593</v>
      </c>
      <c r="I46" s="3">
        <f>+'PIIE IIP data'!J46</f>
        <v>218601680093.19</v>
      </c>
      <c r="J46" s="3">
        <f>+'PIIE IIP data'!F46</f>
        <v>1373265107497.0701</v>
      </c>
      <c r="K46" s="3">
        <f>+'PIIE IIP data'!L46</f>
        <v>965927793439.20398</v>
      </c>
      <c r="L46" s="3">
        <f>+'PIIE IIP data'!G46</f>
        <v>3373585051065.3701</v>
      </c>
      <c r="M46" s="3">
        <f>+'PIIE IIP data'!M46</f>
        <v>1680815717896.8601</v>
      </c>
      <c r="N46" s="6">
        <f t="shared" si="0"/>
        <v>1108313875859.9414</v>
      </c>
      <c r="O46" s="6">
        <f>+M46-N46+'PIIE IIP data'!N46</f>
        <v>0</v>
      </c>
    </row>
    <row r="47" spans="1:15" x14ac:dyDescent="0.25">
      <c r="A47" s="4">
        <v>42370</v>
      </c>
      <c r="B47" s="3">
        <f>+'PIIE IIP data'!B47</f>
        <v>1211083232321.1201</v>
      </c>
      <c r="C47" s="3">
        <f>+'PIIE IIP data'!H47</f>
        <v>2652994834722.5801</v>
      </c>
      <c r="D47" s="3">
        <f>+'PIIE IIP data'!C47</f>
        <v>307866496294.495</v>
      </c>
      <c r="E47" s="3">
        <f>+'PIIE IIP data'!I47</f>
        <v>832449601712.30896</v>
      </c>
      <c r="F47" s="3">
        <f>+'PIIE IIP data'!E47</f>
        <v>181263049188.81601</v>
      </c>
      <c r="G47" s="3">
        <f>+'PIIE IIP data'!K47</f>
        <v>621392368373.70605</v>
      </c>
      <c r="H47" s="3">
        <f>+'PIIE IIP data'!D47</f>
        <v>126603447105.679</v>
      </c>
      <c r="I47" s="3">
        <f>+'PIIE IIP data'!J47</f>
        <v>211281559862.73099</v>
      </c>
      <c r="J47" s="3">
        <f>+'PIIE IIP data'!F47</f>
        <v>1406449577261.6201</v>
      </c>
      <c r="K47" s="3">
        <f>+'PIIE IIP data'!L47</f>
        <v>925748280401.96399</v>
      </c>
      <c r="L47" s="3">
        <f>+'PIIE IIP data'!G47</f>
        <v>3288961278070.6299</v>
      </c>
      <c r="M47" s="3">
        <f>+'PIIE IIP data'!M47</f>
        <v>1798654734160.3999</v>
      </c>
      <c r="N47" s="6">
        <f t="shared" si="0"/>
        <v>1278360435169.0703</v>
      </c>
      <c r="O47" s="6">
        <f>+M47-N47+'PIIE IIP data'!N47</f>
        <v>0</v>
      </c>
    </row>
    <row r="48" spans="1:15" x14ac:dyDescent="0.25">
      <c r="A48" s="4">
        <v>42461</v>
      </c>
      <c r="B48" s="3">
        <f>+'PIIE IIP data'!B48</f>
        <v>1286528721460.9199</v>
      </c>
      <c r="C48" s="3">
        <f>+'PIIE IIP data'!H48</f>
        <v>2720167494563.8398</v>
      </c>
      <c r="D48" s="3">
        <f>+'PIIE IIP data'!C48</f>
        <v>315724304419.05902</v>
      </c>
      <c r="E48" s="3">
        <f>+'PIIE IIP data'!I48</f>
        <v>776476156705.75806</v>
      </c>
      <c r="F48" s="3">
        <f>+'PIIE IIP data'!E48</f>
        <v>185519895547.33401</v>
      </c>
      <c r="G48" s="3">
        <f>+'PIIE IIP data'!K48</f>
        <v>555300668972.24902</v>
      </c>
      <c r="H48" s="3">
        <f>+'PIIE IIP data'!D48</f>
        <v>130204408871.724</v>
      </c>
      <c r="I48" s="3">
        <f>+'PIIE IIP data'!J48</f>
        <v>221369370440.194</v>
      </c>
      <c r="J48" s="3">
        <f>+'PIIE IIP data'!F48</f>
        <v>1458549701548.8301</v>
      </c>
      <c r="K48" s="3">
        <f>+'PIIE IIP data'!L48</f>
        <v>934436621494.62402</v>
      </c>
      <c r="L48" s="3">
        <f>+'PIIE IIP data'!G48</f>
        <v>3309970086644.23</v>
      </c>
      <c r="M48" s="3">
        <f>+'PIIE IIP data'!M48</f>
        <v>1936128605551.6299</v>
      </c>
      <c r="N48" s="6">
        <f t="shared" si="0"/>
        <v>1478746806315.4321</v>
      </c>
      <c r="O48" s="6">
        <f>+M48-N48+'PIIE IIP data'!N48</f>
        <v>1.46484375E-3</v>
      </c>
    </row>
    <row r="49" spans="1:15" x14ac:dyDescent="0.25">
      <c r="A49" s="4">
        <v>42552</v>
      </c>
      <c r="B49" s="3">
        <f>+'PIIE IIP data'!B49</f>
        <v>1402849177561.8301</v>
      </c>
      <c r="C49" s="3">
        <f>+'PIIE IIP data'!H49</f>
        <v>2774654812458.7202</v>
      </c>
      <c r="D49" s="3">
        <f>+'PIIE IIP data'!C49</f>
        <v>365433459260.57098</v>
      </c>
      <c r="E49" s="3">
        <f>+'PIIE IIP data'!I49</f>
        <v>878177403231.51599</v>
      </c>
      <c r="F49" s="3">
        <f>+'PIIE IIP data'!E49</f>
        <v>223209463262.39099</v>
      </c>
      <c r="G49" s="3">
        <f>+'PIIE IIP data'!K49</f>
        <v>652978449068.79102</v>
      </c>
      <c r="H49" s="3">
        <f>+'PIIE IIP data'!D49</f>
        <v>142223995998.17999</v>
      </c>
      <c r="I49" s="3">
        <f>+'PIIE IIP data'!J49</f>
        <v>225370668438.76501</v>
      </c>
      <c r="J49" s="3">
        <f>+'PIIE IIP data'!F49</f>
        <v>1571765685389.52</v>
      </c>
      <c r="K49" s="3">
        <f>+'PIIE IIP data'!L49</f>
        <v>984398853802.93604</v>
      </c>
      <c r="L49" s="3">
        <f>+'PIIE IIP data'!G49</f>
        <v>3306151875774.27</v>
      </c>
      <c r="M49" s="3">
        <f>+'PIIE IIP data'!M49</f>
        <v>2013102345240.8799</v>
      </c>
      <c r="N49" s="6">
        <f t="shared" si="0"/>
        <v>1496053470246.0342</v>
      </c>
      <c r="O49" s="6">
        <f>+M49-N49+'PIIE IIP data'!N49</f>
        <v>-9.765625E-4</v>
      </c>
    </row>
    <row r="50" spans="1:15" x14ac:dyDescent="0.25">
      <c r="A50" s="4">
        <v>42644</v>
      </c>
      <c r="B50" s="3">
        <f>+'PIIE IIP data'!B50</f>
        <v>1417215361069.3401</v>
      </c>
      <c r="C50" s="3">
        <f>+'PIIE IIP data'!H50</f>
        <v>2729984180890.1001</v>
      </c>
      <c r="D50" s="3">
        <f>+'PIIE IIP data'!C50</f>
        <v>373529946318.89301</v>
      </c>
      <c r="E50" s="3">
        <f>+'PIIE IIP data'!I50</f>
        <v>835401391928.62805</v>
      </c>
      <c r="F50" s="3">
        <f>+'PIIE IIP data'!E50</f>
        <v>221988482752.07501</v>
      </c>
      <c r="G50" s="3">
        <f>+'PIIE IIP data'!K50</f>
        <v>604611012662.255</v>
      </c>
      <c r="H50" s="3">
        <f>+'PIIE IIP data'!D50</f>
        <v>151541463566.81799</v>
      </c>
      <c r="I50" s="3">
        <f>+'PIIE IIP data'!J50</f>
        <v>230200455759.51999</v>
      </c>
      <c r="J50" s="3">
        <f>+'PIIE IIP data'!F50</f>
        <v>1664062052362.4299</v>
      </c>
      <c r="K50" s="3">
        <f>+'PIIE IIP data'!L50</f>
        <v>986064783429.84595</v>
      </c>
      <c r="L50" s="3">
        <f>+'PIIE IIP data'!G50</f>
        <v>3065317808634.3999</v>
      </c>
      <c r="M50" s="3">
        <f>+'PIIE IIP data'!M50</f>
        <v>1966835041684.95</v>
      </c>
      <c r="N50" s="6">
        <f t="shared" si="0"/>
        <v>1507393290033.6064</v>
      </c>
      <c r="O50" s="6">
        <f>+M50-N50+'PIIE IIP data'!N50</f>
        <v>9.765625E-4</v>
      </c>
    </row>
    <row r="51" spans="1:15" x14ac:dyDescent="0.25">
      <c r="A51" s="4">
        <v>42736</v>
      </c>
      <c r="B51" s="3">
        <f>+'PIIE IIP data'!B51</f>
        <v>1401071930925.0701</v>
      </c>
      <c r="C51" s="3">
        <f>+'PIIE IIP data'!H51</f>
        <v>2753114298464.3398</v>
      </c>
      <c r="D51" s="3">
        <f>+'PIIE IIP data'!C51</f>
        <v>386765952909.47699</v>
      </c>
      <c r="E51" s="3">
        <f>+'PIIE IIP data'!I51</f>
        <v>881238189095.75903</v>
      </c>
      <c r="F51" s="3">
        <f>+'PIIE IIP data'!E51</f>
        <v>236001377785.879</v>
      </c>
      <c r="G51" s="3">
        <f>+'PIIE IIP data'!K51</f>
        <v>647625741587.11597</v>
      </c>
      <c r="H51" s="3">
        <f>+'PIIE IIP data'!D51</f>
        <v>150764575123.599</v>
      </c>
      <c r="I51" s="3">
        <f>+'PIIE IIP data'!J51</f>
        <v>233836774032.771</v>
      </c>
      <c r="J51" s="3">
        <f>+'PIIE IIP data'!F51</f>
        <v>1679494663746.53</v>
      </c>
      <c r="K51" s="3">
        <f>+'PIIE IIP data'!L51</f>
        <v>1027291622587.91</v>
      </c>
      <c r="L51" s="3">
        <f>+'PIIE IIP data'!G51</f>
        <v>3086281787290.1299</v>
      </c>
      <c r="M51" s="3">
        <f>+'PIIE IIP data'!M51</f>
        <v>1890529805748.77</v>
      </c>
      <c r="N51" s="6">
        <f t="shared" si="0"/>
        <v>1397273662012.7891</v>
      </c>
      <c r="O51" s="6">
        <f>+M51-N51+'PIIE IIP data'!N51</f>
        <v>0</v>
      </c>
    </row>
    <row r="52" spans="1:15" x14ac:dyDescent="0.25">
      <c r="A52" s="4">
        <v>42826</v>
      </c>
      <c r="B52" s="3">
        <f>+'PIIE IIP data'!B52</f>
        <v>1436199528158.74</v>
      </c>
      <c r="C52" s="3">
        <f>+'PIIE IIP data'!H52</f>
        <v>2798986302721.0801</v>
      </c>
      <c r="D52" s="3">
        <f>+'PIIE IIP data'!C52</f>
        <v>418175878870.34698</v>
      </c>
      <c r="E52" s="3">
        <f>+'PIIE IIP data'!I52</f>
        <v>938562402062.51501</v>
      </c>
      <c r="F52" s="3">
        <f>+'PIIE IIP data'!E52</f>
        <v>245146127105.62201</v>
      </c>
      <c r="G52" s="3">
        <f>+'PIIE IIP data'!K52</f>
        <v>682294926643.03601</v>
      </c>
      <c r="H52" s="3">
        <f>+'PIIE IIP data'!D52</f>
        <v>173029751764.724</v>
      </c>
      <c r="I52" s="3">
        <f>+'PIIE IIP data'!J52</f>
        <v>256461358126.164</v>
      </c>
      <c r="J52" s="3">
        <f>+'PIIE IIP data'!F52</f>
        <v>1732403528580.24</v>
      </c>
      <c r="K52" s="3">
        <f>+'PIIE IIP data'!L52</f>
        <v>1109639460310.5</v>
      </c>
      <c r="L52" s="3">
        <f>+'PIIE IIP data'!G52</f>
        <v>3157180040000.6299</v>
      </c>
      <c r="M52" s="3">
        <f>+'PIIE IIP data'!M52</f>
        <v>1895756478272.5701</v>
      </c>
      <c r="N52" s="6">
        <f t="shared" si="0"/>
        <v>1376190404617.0076</v>
      </c>
      <c r="O52" s="6">
        <f>+M52-N52+'PIIE IIP data'!N52</f>
        <v>0</v>
      </c>
    </row>
    <row r="53" spans="1:15" x14ac:dyDescent="0.25">
      <c r="A53" s="4">
        <v>42917</v>
      </c>
      <c r="B53" s="3">
        <f>+'PIIE IIP data'!B53</f>
        <v>1507819260636.7</v>
      </c>
      <c r="C53" s="3">
        <f>+'PIIE IIP data'!H53</f>
        <v>2858465639555.8999</v>
      </c>
      <c r="D53" s="3">
        <f>+'PIIE IIP data'!C53</f>
        <v>471328680278.42401</v>
      </c>
      <c r="E53" s="3">
        <f>+'PIIE IIP data'!I53</f>
        <v>1082481683403.1899</v>
      </c>
      <c r="F53" s="3">
        <f>+'PIIE IIP data'!E53</f>
        <v>286537356953.21698</v>
      </c>
      <c r="G53" s="3">
        <f>+'PIIE IIP data'!K53</f>
        <v>773699608162.02905</v>
      </c>
      <c r="H53" s="3">
        <f>+'PIIE IIP data'!D53</f>
        <v>184791323325.207</v>
      </c>
      <c r="I53" s="3">
        <f>+'PIIE IIP data'!J53</f>
        <v>308953789517.19501</v>
      </c>
      <c r="J53" s="3">
        <f>+'PIIE IIP data'!F53</f>
        <v>1754568692326.3</v>
      </c>
      <c r="K53" s="3">
        <f>+'PIIE IIP data'!L53</f>
        <v>1155516863205.27</v>
      </c>
      <c r="L53" s="3">
        <f>+'PIIE IIP data'!G53</f>
        <v>3246592587461.54</v>
      </c>
      <c r="M53" s="3">
        <f>+'PIIE IIP data'!M53</f>
        <v>1890411866379.5601</v>
      </c>
      <c r="N53" s="6">
        <f t="shared" si="0"/>
        <v>1272520317137.8044</v>
      </c>
      <c r="O53" s="6">
        <f>+M53-N53+'PIIE IIP data'!N53</f>
        <v>0</v>
      </c>
    </row>
    <row r="54" spans="1:15" x14ac:dyDescent="0.25">
      <c r="A54" s="4">
        <v>43009</v>
      </c>
      <c r="B54" s="3">
        <f>+'PIIE IIP data'!B54</f>
        <v>1838468875922.9199</v>
      </c>
      <c r="C54" s="3">
        <f>+'PIIE IIP data'!H54</f>
        <v>2700498845920.3198</v>
      </c>
      <c r="D54" s="3">
        <f>+'PIIE IIP data'!C54</f>
        <v>500311851591.43597</v>
      </c>
      <c r="E54" s="3">
        <f>+'PIIE IIP data'!I54</f>
        <v>1164604609865.6399</v>
      </c>
      <c r="F54" s="3">
        <f>+'PIIE IIP data'!E54</f>
        <v>305713205376.65997</v>
      </c>
      <c r="G54" s="3">
        <f>+'PIIE IIP data'!K54</f>
        <v>828329077366.11694</v>
      </c>
      <c r="H54" s="3">
        <f>+'PIIE IIP data'!D54</f>
        <v>194598646214.776</v>
      </c>
      <c r="I54" s="3">
        <f>+'PIIE IIP data'!J54</f>
        <v>335685608992.66998</v>
      </c>
      <c r="J54" s="3">
        <f>+'PIIE IIP data'!F54</f>
        <v>1589895294102.3</v>
      </c>
      <c r="K54" s="3">
        <f>+'PIIE IIP data'!L54</f>
        <v>1221281090783.03</v>
      </c>
      <c r="L54" s="3">
        <f>+'PIIE IIP data'!G54</f>
        <v>3203368002528.7998</v>
      </c>
      <c r="M54" s="3">
        <f>+'PIIE IIP data'!M54</f>
        <v>2047175489871.71</v>
      </c>
      <c r="N54" s="6">
        <f t="shared" si="0"/>
        <v>1381956642809.1152</v>
      </c>
      <c r="O54" s="6">
        <f>+M54-N54+'PIIE IIP data'!N54</f>
        <v>-9.765625E-4</v>
      </c>
    </row>
    <row r="55" spans="1:15" x14ac:dyDescent="0.25">
      <c r="A55" s="4">
        <v>43101</v>
      </c>
      <c r="B55" s="3">
        <f>+'PIIE IIP data'!B55</f>
        <v>1855357211573.8799</v>
      </c>
      <c r="C55" s="3">
        <f>+'PIIE IIP data'!H55</f>
        <v>2879240199035.5601</v>
      </c>
      <c r="D55" s="3">
        <f>+'PIIE IIP data'!C55</f>
        <v>519717702720.15198</v>
      </c>
      <c r="E55" s="3">
        <f>+'PIIE IIP data'!I55</f>
        <v>1219037394594.6001</v>
      </c>
      <c r="F55" s="3">
        <f>+'PIIE IIP data'!E55</f>
        <v>322847666017.38202</v>
      </c>
      <c r="G55" s="3">
        <f>+'PIIE IIP data'!K55</f>
        <v>843340235369.11206</v>
      </c>
      <c r="H55" s="3">
        <f>+'PIIE IIP data'!D55</f>
        <v>196870036702.771</v>
      </c>
      <c r="I55" s="3">
        <f>+'PIIE IIP data'!J55</f>
        <v>375921485749.62097</v>
      </c>
      <c r="J55" s="3">
        <f>+'PIIE IIP data'!F55</f>
        <v>1631247878572.3999</v>
      </c>
      <c r="K55" s="3">
        <f>+'PIIE IIP data'!L55</f>
        <v>1294765079998.1201</v>
      </c>
      <c r="L55" s="3">
        <f>+'PIIE IIP data'!G55</f>
        <v>3223860010921.6299</v>
      </c>
      <c r="M55" s="3">
        <f>+'PIIE IIP data'!M55</f>
        <v>1839283738805.6101</v>
      </c>
      <c r="N55" s="6">
        <f t="shared" si="0"/>
        <v>1137596111761.2012</v>
      </c>
      <c r="O55" s="6">
        <f>+M55-N55+'PIIE IIP data'!N55</f>
        <v>-9.765625E-4</v>
      </c>
    </row>
    <row r="56" spans="1:15" x14ac:dyDescent="0.25">
      <c r="A56" s="4">
        <v>43191</v>
      </c>
      <c r="B56" s="3">
        <f>+'PIIE IIP data'!B56</f>
        <v>1900936376060.9199</v>
      </c>
      <c r="C56" s="3">
        <f>+'PIIE IIP data'!H56</f>
        <v>2813831478454.23</v>
      </c>
      <c r="D56" s="3">
        <f>+'PIIE IIP data'!C56</f>
        <v>524075559011.98798</v>
      </c>
      <c r="E56" s="3">
        <f>+'PIIE IIP data'!I56</f>
        <v>1194134170868.1599</v>
      </c>
      <c r="F56" s="3">
        <f>+'PIIE IIP data'!E56</f>
        <v>313805361278.40601</v>
      </c>
      <c r="G56" s="3">
        <f>+'PIIE IIP data'!K56</f>
        <v>789165548909.87402</v>
      </c>
      <c r="H56" s="3">
        <f>+'PIIE IIP data'!D56</f>
        <v>210270197733.58099</v>
      </c>
      <c r="I56" s="3">
        <f>+'PIIE IIP data'!J56</f>
        <v>405162504664.974</v>
      </c>
      <c r="J56" s="3">
        <f>+'PIIE IIP data'!F56</f>
        <v>1635996914758</v>
      </c>
      <c r="K56" s="3">
        <f>+'PIIE IIP data'!L56</f>
        <v>1268685562926.03</v>
      </c>
      <c r="L56" s="3">
        <f>+'PIIE IIP data'!G56</f>
        <v>3212919870862.73</v>
      </c>
      <c r="M56" s="3">
        <f>+'PIIE IIP data'!M56</f>
        <v>1994992855107.0901</v>
      </c>
      <c r="N56" s="6">
        <f t="shared" si="0"/>
        <v>1327025013882.3572</v>
      </c>
      <c r="O56" s="6">
        <f>+M56-N56+'PIIE IIP data'!N56</f>
        <v>0</v>
      </c>
    </row>
    <row r="57" spans="1:15" x14ac:dyDescent="0.25">
      <c r="A57" s="4">
        <v>43282</v>
      </c>
      <c r="B57" s="3">
        <f>+'PIIE IIP data'!B57</f>
        <v>1968370761882.75</v>
      </c>
      <c r="C57" s="3">
        <f>+'PIIE IIP data'!H57</f>
        <v>2768951294661.1802</v>
      </c>
      <c r="D57" s="3">
        <f>+'PIIE IIP data'!C57</f>
        <v>548162540553.19598</v>
      </c>
      <c r="E57" s="3">
        <f>+'PIIE IIP data'!I57</f>
        <v>1240165302611.5801</v>
      </c>
      <c r="F57" s="3">
        <f>+'PIIE IIP data'!E57</f>
        <v>324532494921.966</v>
      </c>
      <c r="G57" s="3">
        <f>+'PIIE IIP data'!K57</f>
        <v>818621247514.01501</v>
      </c>
      <c r="H57" s="3">
        <f>+'PIIE IIP data'!D57</f>
        <v>223630045631.23001</v>
      </c>
      <c r="I57" s="3">
        <f>+'PIIE IIP data'!J57</f>
        <v>421715769373.60498</v>
      </c>
      <c r="J57" s="3">
        <f>+'PIIE IIP data'!F57</f>
        <v>1701052972463.1399</v>
      </c>
      <c r="K57" s="3">
        <f>+'PIIE IIP data'!L57</f>
        <v>1322982353575.4199</v>
      </c>
      <c r="L57" s="3">
        <f>+'PIIE IIP data'!G57</f>
        <v>3219299397136.04</v>
      </c>
      <c r="M57" s="3">
        <f>+'PIIE IIP data'!M57</f>
        <v>2107208704992.23</v>
      </c>
      <c r="N57" s="6">
        <f t="shared" si="0"/>
        <v>1412612244852.5217</v>
      </c>
      <c r="O57" s="6">
        <f>+M57-N57+'PIIE IIP data'!N57</f>
        <v>0</v>
      </c>
    </row>
    <row r="58" spans="1:15" x14ac:dyDescent="0.25">
      <c r="A58" s="4">
        <v>43374</v>
      </c>
      <c r="B58" s="3">
        <f>+'PIIE IIP data'!B58</f>
        <v>1995026657020.8401</v>
      </c>
      <c r="C58" s="3">
        <f>+'PIIE IIP data'!H58</f>
        <v>2801900500255.1299</v>
      </c>
      <c r="D58" s="3">
        <f>+'PIIE IIP data'!C58</f>
        <v>507654915250.54901</v>
      </c>
      <c r="E58" s="3">
        <f>+'PIIE IIP data'!I58</f>
        <v>1149875479801.47</v>
      </c>
      <c r="F58" s="3">
        <f>+'PIIE IIP data'!E58</f>
        <v>279925484452.56097</v>
      </c>
      <c r="G58" s="3">
        <f>+'PIIE IIP data'!K58</f>
        <v>738435820617.672</v>
      </c>
      <c r="H58" s="3">
        <f>+'PIIE IIP data'!D58</f>
        <v>227729430797.98801</v>
      </c>
      <c r="I58" s="3">
        <f>+'PIIE IIP data'!J58</f>
        <v>410849735676.95001</v>
      </c>
      <c r="J58" s="3">
        <f>+'PIIE IIP data'!F58</f>
        <v>1734843758699.8</v>
      </c>
      <c r="K58" s="3">
        <f>+'PIIE IIP data'!L58</f>
        <v>1331016727621.29</v>
      </c>
      <c r="L58" s="3">
        <f>+'PIIE IIP data'!G58</f>
        <v>3135465529313.7998</v>
      </c>
      <c r="M58" s="3">
        <f>+'PIIE IIP data'!M58</f>
        <v>2089447623533.6201</v>
      </c>
      <c r="N58" s="6">
        <f t="shared" si="0"/>
        <v>1448567511563.0261</v>
      </c>
      <c r="O58" s="6">
        <f>+M58-N58+'PIIE IIP data'!N58</f>
        <v>0</v>
      </c>
    </row>
    <row r="59" spans="1:15" x14ac:dyDescent="0.25">
      <c r="A59" s="4">
        <v>43466</v>
      </c>
      <c r="B59" s="3">
        <f>+'PIIE IIP data'!B59</f>
        <v>2029374954154.04</v>
      </c>
      <c r="C59" s="3">
        <f>+'PIIE IIP data'!H59</f>
        <v>2911428390088.6699</v>
      </c>
      <c r="D59" s="3">
        <f>+'PIIE IIP data'!C59</f>
        <v>549615892219.79199</v>
      </c>
      <c r="E59" s="3">
        <f>+'PIIE IIP data'!I59</f>
        <v>1328954245274.26</v>
      </c>
      <c r="F59" s="3">
        <f>+'PIIE IIP data'!E59</f>
        <v>301599934834.31403</v>
      </c>
      <c r="G59" s="3">
        <f>+'PIIE IIP data'!K59</f>
        <v>901821999561.94299</v>
      </c>
      <c r="H59" s="3">
        <f>+'PIIE IIP data'!D59</f>
        <v>248015957385.479</v>
      </c>
      <c r="I59" s="3">
        <f>+'PIIE IIP data'!J59</f>
        <v>427356572236.448</v>
      </c>
      <c r="J59" s="3">
        <f>+'PIIE IIP data'!F59</f>
        <v>1700681234370.8</v>
      </c>
      <c r="K59" s="3">
        <f>+'PIIE IIP data'!L59</f>
        <v>1307868001684.45</v>
      </c>
      <c r="L59" s="3">
        <f>+'PIIE IIP data'!G59</f>
        <v>3179637179526.1299</v>
      </c>
      <c r="M59" s="3">
        <f>+'PIIE IIP data'!M59</f>
        <v>1913107200190.47</v>
      </c>
      <c r="N59" s="6">
        <f t="shared" si="0"/>
        <v>1131495943644.7837</v>
      </c>
      <c r="O59" s="6">
        <f>+M59-N59+'PIIE IIP data'!N59</f>
        <v>0</v>
      </c>
    </row>
    <row r="60" spans="1:15" x14ac:dyDescent="0.25">
      <c r="A60" s="4">
        <v>43556</v>
      </c>
      <c r="B60" s="3">
        <f>+'PIIE IIP data'!B60</f>
        <v>2074848969072.54</v>
      </c>
      <c r="C60" s="3">
        <f>+'PIIE IIP data'!H60</f>
        <v>2922822531510.5</v>
      </c>
      <c r="D60" s="3">
        <f>+'PIIE IIP data'!C60</f>
        <v>564761949320.77295</v>
      </c>
      <c r="E60" s="3">
        <f>+'PIIE IIP data'!I60</f>
        <v>1349450093013.3701</v>
      </c>
      <c r="F60" s="3">
        <f>+'PIIE IIP data'!E60</f>
        <v>308313702135.06799</v>
      </c>
      <c r="G60" s="3">
        <f>+'PIIE IIP data'!K60</f>
        <v>885830820541.08704</v>
      </c>
      <c r="H60" s="3">
        <f>+'PIIE IIP data'!D60</f>
        <v>256448247185.70401</v>
      </c>
      <c r="I60" s="3">
        <f>+'PIIE IIP data'!J60</f>
        <v>463813155178.96997</v>
      </c>
      <c r="J60" s="3">
        <f>+'PIIE IIP data'!F60</f>
        <v>1707678068995.4199</v>
      </c>
      <c r="K60" s="3">
        <f>+'PIIE IIP data'!L60</f>
        <v>1303872720886.76</v>
      </c>
      <c r="L60" s="3">
        <f>+'PIIE IIP data'!G60</f>
        <v>3232032340278.23</v>
      </c>
      <c r="M60" s="3">
        <f>+'PIIE IIP data'!M60</f>
        <v>2001431140113.8601</v>
      </c>
      <c r="N60" s="6">
        <f t="shared" si="0"/>
        <v>1218293955857.0481</v>
      </c>
      <c r="O60" s="6">
        <f>+M60-N60+'PIIE IIP data'!N60</f>
        <v>0</v>
      </c>
    </row>
    <row r="61" spans="1:15" x14ac:dyDescent="0.25">
      <c r="A61" s="4">
        <v>43647</v>
      </c>
      <c r="B61" s="3">
        <f>+'PIIE IIP data'!B61</f>
        <v>2145786475883.1599</v>
      </c>
      <c r="C61" s="3">
        <f>+'PIIE IIP data'!H61</f>
        <v>2902178941282.27</v>
      </c>
      <c r="D61" s="3">
        <f>+'PIIE IIP data'!C61</f>
        <v>604894338636.80103</v>
      </c>
      <c r="E61" s="3">
        <f>+'PIIE IIP data'!I61</f>
        <v>1335348526648.79</v>
      </c>
      <c r="F61" s="3">
        <f>+'PIIE IIP data'!E61</f>
        <v>337690300085.39099</v>
      </c>
      <c r="G61" s="3">
        <f>+'PIIE IIP data'!K61</f>
        <v>860284550334.82703</v>
      </c>
      <c r="H61" s="3">
        <f>+'PIIE IIP data'!D61</f>
        <v>267204038551.41</v>
      </c>
      <c r="I61" s="3">
        <f>+'PIIE IIP data'!J61</f>
        <v>475235690589.99799</v>
      </c>
      <c r="J61" s="3">
        <f>+'PIIE IIP data'!F61</f>
        <v>1702219067155.4199</v>
      </c>
      <c r="K61" s="3">
        <f>+'PIIE IIP data'!L61</f>
        <v>1307247517498.52</v>
      </c>
      <c r="L61" s="3">
        <f>+'PIIE IIP data'!G61</f>
        <v>3246663553373.04</v>
      </c>
      <c r="M61" s="3">
        <f>+'PIIE IIP data'!M61</f>
        <v>2155353007250.6499</v>
      </c>
      <c r="N61" s="6">
        <f t="shared" si="0"/>
        <v>1424162547330.8169</v>
      </c>
      <c r="O61" s="6">
        <f>+M61-N61+'PIIE IIP data'!N61</f>
        <v>0</v>
      </c>
    </row>
    <row r="62" spans="1:15" x14ac:dyDescent="0.25">
      <c r="A62" s="4">
        <v>43739</v>
      </c>
      <c r="B62" s="3">
        <f>+'PIIE IIP data'!B62</f>
        <v>2230119375005.2598</v>
      </c>
      <c r="C62" s="3">
        <f>+'PIIE IIP data'!H62</f>
        <v>2771232549950.1299</v>
      </c>
      <c r="D62" s="3">
        <f>+'PIIE IIP data'!C62</f>
        <v>658634301559.23706</v>
      </c>
      <c r="E62" s="3">
        <f>+'PIIE IIP data'!I62</f>
        <v>1439664302219.8601</v>
      </c>
      <c r="F62" s="3">
        <f>+'PIIE IIP data'!E62</f>
        <v>386645630632.41901</v>
      </c>
      <c r="G62" s="3">
        <f>+'PIIE IIP data'!K62</f>
        <v>937571882744.80005</v>
      </c>
      <c r="H62" s="3">
        <f>+'PIIE IIP data'!D62</f>
        <v>271988670926.81799</v>
      </c>
      <c r="I62" s="3">
        <f>+'PIIE IIP data'!J62</f>
        <v>501502495968.20502</v>
      </c>
      <c r="J62" s="3">
        <f>+'PIIE IIP data'!F62</f>
        <v>1706989012648.47</v>
      </c>
      <c r="K62" s="3">
        <f>+'PIIE IIP data'!L62</f>
        <v>1292948235378.7</v>
      </c>
      <c r="L62" s="3">
        <f>+'PIIE IIP data'!G62</f>
        <v>3190406159346</v>
      </c>
      <c r="M62" s="3">
        <f>+'PIIE IIP data'!M62</f>
        <v>2281532851297.8398</v>
      </c>
      <c r="N62" s="6">
        <f t="shared" si="0"/>
        <v>1501863683856.5088</v>
      </c>
      <c r="O62" s="6">
        <f>+M62-N62+'PIIE IIP data'!N62</f>
        <v>0</v>
      </c>
    </row>
    <row r="63" spans="1:15" x14ac:dyDescent="0.25">
      <c r="A63" s="4">
        <v>43831</v>
      </c>
      <c r="B63" s="3">
        <f>+'PIIE IIP data'!B63</f>
        <v>2196159706475.1101</v>
      </c>
      <c r="C63" s="3">
        <f>+'PIIE IIP data'!H63</f>
        <v>2769091625479.79</v>
      </c>
      <c r="D63" s="3">
        <f>+'PIIE IIP data'!C63</f>
        <v>650651849981.677</v>
      </c>
      <c r="E63" s="3">
        <f>+'PIIE IIP data'!I63</f>
        <v>1328736247994.3501</v>
      </c>
      <c r="F63" s="3">
        <f>+'PIIE IIP data'!E63</f>
        <v>370011297112.479</v>
      </c>
      <c r="G63" s="3">
        <f>+'PIIE IIP data'!K63</f>
        <v>832080290162.83203</v>
      </c>
      <c r="H63" s="3">
        <f>+'PIIE IIP data'!D63</f>
        <v>280640552869.19897</v>
      </c>
      <c r="I63" s="3">
        <f>+'PIIE IIP data'!J63</f>
        <v>496880284355.651</v>
      </c>
      <c r="J63" s="3">
        <f>+'PIIE IIP data'!F63</f>
        <v>1720965387274.75</v>
      </c>
      <c r="K63" s="3">
        <f>+'PIIE IIP data'!L63</f>
        <v>1321449311631.9299</v>
      </c>
      <c r="L63" s="3">
        <f>+'PIIE IIP data'!G63</f>
        <v>3163791465318.6299</v>
      </c>
      <c r="M63" s="3">
        <f>+'PIIE IIP data'!M63</f>
        <v>2306716448379.6602</v>
      </c>
      <c r="N63" s="6">
        <f t="shared" si="0"/>
        <v>1633982499407.2917</v>
      </c>
      <c r="O63" s="6">
        <f>+M63-N63+'PIIE IIP data'!N63</f>
        <v>0</v>
      </c>
    </row>
    <row r="64" spans="1:15" x14ac:dyDescent="0.25">
      <c r="A64" s="4">
        <v>43922</v>
      </c>
      <c r="B64" s="3">
        <f>+'PIIE IIP data'!B64</f>
        <v>2248449173920.8901</v>
      </c>
      <c r="C64" s="3">
        <f>+'PIIE IIP data'!H64</f>
        <v>2848563202852.0498</v>
      </c>
      <c r="D64" s="3">
        <f>+'PIIE IIP data'!C64</f>
        <v>715132680216.68396</v>
      </c>
      <c r="E64" s="3">
        <f>+'PIIE IIP data'!I64</f>
        <v>1454451548161.96</v>
      </c>
      <c r="F64" s="3">
        <f>+'PIIE IIP data'!E64</f>
        <v>422062479756.60999</v>
      </c>
      <c r="G64" s="3">
        <f>+'PIIE IIP data'!K64</f>
        <v>924117135935.21497</v>
      </c>
      <c r="H64" s="3">
        <f>+'PIIE IIP data'!D64</f>
        <v>293070200460.07397</v>
      </c>
      <c r="I64" s="3">
        <f>+'PIIE IIP data'!J64</f>
        <v>530528294933.43402</v>
      </c>
      <c r="J64" s="3">
        <f>+'PIIE IIP data'!F64</f>
        <v>1785001357749.6899</v>
      </c>
      <c r="K64" s="3">
        <f>+'PIIE IIP data'!L64</f>
        <v>1320593495101.47</v>
      </c>
      <c r="L64" s="3">
        <f>+'PIIE IIP data'!G64</f>
        <v>3250121920968.23</v>
      </c>
      <c r="M64" s="3">
        <f>+'PIIE IIP data'!M64</f>
        <v>2371756299966.4902</v>
      </c>
      <c r="N64" s="6">
        <f t="shared" si="0"/>
        <v>1635584136088.0493</v>
      </c>
      <c r="O64" s="6">
        <f>+M64-N64+'PIIE IIP data'!N64</f>
        <v>0</v>
      </c>
    </row>
    <row r="65" spans="1:15" x14ac:dyDescent="0.25">
      <c r="A65" s="4">
        <v>44013</v>
      </c>
      <c r="B65" s="3">
        <f>+'PIIE IIP data'!B65</f>
        <v>2335816076933.9199</v>
      </c>
      <c r="C65" s="3">
        <f>+'PIIE IIP data'!H65</f>
        <v>2997149459897.8398</v>
      </c>
      <c r="D65" s="3">
        <f>+'PIIE IIP data'!C65</f>
        <v>797652337348.151</v>
      </c>
      <c r="E65" s="3">
        <f>+'PIIE IIP data'!I65</f>
        <v>1646817407762.6001</v>
      </c>
      <c r="F65" s="3">
        <f>+'PIIE IIP data'!E65</f>
        <v>502390928552.28101</v>
      </c>
      <c r="G65" s="3">
        <f>+'PIIE IIP data'!K65</f>
        <v>1036265443379.29</v>
      </c>
      <c r="H65" s="3">
        <f>+'PIIE IIP data'!D65</f>
        <v>295261408795.87</v>
      </c>
      <c r="I65" s="3">
        <f>+'PIIE IIP data'!J65</f>
        <v>610723678659.34497</v>
      </c>
      <c r="J65" s="3">
        <f>+'PIIE IIP data'!F65</f>
        <v>1915801103093.75</v>
      </c>
      <c r="K65" s="3">
        <f>+'PIIE IIP data'!L65</f>
        <v>1381236310683.4299</v>
      </c>
      <c r="L65" s="3">
        <f>+'PIIE IIP data'!G65</f>
        <v>3323420315153.54</v>
      </c>
      <c r="M65" s="3">
        <f>+'PIIE IIP data'!M65</f>
        <v>2353325046275.23</v>
      </c>
      <c r="N65" s="6">
        <f t="shared" si="0"/>
        <v>1498149869495.0066</v>
      </c>
      <c r="O65" s="6">
        <f>+M65-N65+'PIIE IIP data'!N65</f>
        <v>1.220703125E-3</v>
      </c>
    </row>
    <row r="66" spans="1:15" x14ac:dyDescent="0.25">
      <c r="A66" s="4">
        <v>44105</v>
      </c>
      <c r="B66" s="3">
        <f>+'PIIE IIP data'!B66</f>
        <v>2574136983969.27</v>
      </c>
      <c r="C66" s="3">
        <f>+'PIIE IIP data'!H66</f>
        <v>3206061708702.1699</v>
      </c>
      <c r="D66" s="3">
        <f>+'PIIE IIP data'!C66</f>
        <v>904077551980.30798</v>
      </c>
      <c r="E66" s="3">
        <f>+'PIIE IIP data'!I66</f>
        <v>1942898523146.9199</v>
      </c>
      <c r="F66" s="3">
        <f>+'PIIE IIP data'!E66</f>
        <v>606123611549.13</v>
      </c>
      <c r="G66" s="3">
        <f>+'PIIE IIP data'!K66</f>
        <v>1248538532039.6699</v>
      </c>
      <c r="H66" s="3">
        <f>+'PIIE IIP data'!D66</f>
        <v>297953940431.17798</v>
      </c>
      <c r="I66" s="3">
        <f>+'PIIE IIP data'!J66</f>
        <v>693770067600.401</v>
      </c>
      <c r="J66" s="3">
        <f>+'PIIE IIP data'!F66</f>
        <v>2002760624894.0801</v>
      </c>
      <c r="K66" s="3">
        <f>+'PIIE IIP data'!L66</f>
        <v>1393967002893.6399</v>
      </c>
      <c r="L66" s="3">
        <f>+'PIIE IIP data'!G66</f>
        <v>3324002298559.6001</v>
      </c>
      <c r="M66" s="3">
        <f>+'PIIE IIP data'!M66</f>
        <v>2268742245741.27</v>
      </c>
      <c r="N66" s="6">
        <f t="shared" si="0"/>
        <v>1223819177000.7654</v>
      </c>
      <c r="O66" s="6">
        <f>+M66-N66+'PIIE IIP data'!N66</f>
        <v>0</v>
      </c>
    </row>
    <row r="67" spans="1:15" x14ac:dyDescent="0.25">
      <c r="A67" s="4">
        <v>44197</v>
      </c>
      <c r="B67" s="3">
        <f>+'PIIE IIP data'!B67</f>
        <v>3043991615324.3599</v>
      </c>
      <c r="C67" s="3">
        <f>+'PIIE IIP data'!H67</f>
        <v>3282279132481.2598</v>
      </c>
      <c r="D67" s="3">
        <f>+'PIIE IIP data'!C67</f>
        <v>965716674693.99695</v>
      </c>
      <c r="E67" s="3">
        <f>+'PIIE IIP data'!I67</f>
        <v>2007079828960.3301</v>
      </c>
      <c r="F67" s="3">
        <f>+'PIIE IIP data'!E67</f>
        <v>659490249452.04895</v>
      </c>
      <c r="G67" s="3">
        <f>+'PIIE IIP data'!K67</f>
        <v>1280890120937.8701</v>
      </c>
      <c r="H67" s="3">
        <f>+'PIIE IIP data'!D67</f>
        <v>306226425241.94897</v>
      </c>
      <c r="I67" s="3">
        <f>+'PIIE IIP data'!J67</f>
        <v>726414034546.59094</v>
      </c>
      <c r="J67" s="3">
        <f>+'PIIE IIP data'!F67</f>
        <v>2110788795471.7</v>
      </c>
      <c r="K67" s="3">
        <f>+'PIIE IIP data'!L67</f>
        <v>1467163691812.03</v>
      </c>
      <c r="L67" s="3">
        <f>+'PIIE IIP data'!G67</f>
        <v>3280612465318.6299</v>
      </c>
      <c r="M67" s="3">
        <f>+'PIIE IIP data'!M67</f>
        <v>2653620988756.4302</v>
      </c>
      <c r="N67" s="6">
        <f t="shared" ref="N67:N84" si="1">+B67-C67+D67-E67+F67-G67+H67-I67+J67-K67+L67</f>
        <v>1602999416764.6035</v>
      </c>
      <c r="O67" s="6">
        <f>+M67-N67+'PIIE IIP data'!N67</f>
        <v>-9.765625E-4</v>
      </c>
    </row>
    <row r="68" spans="1:15" x14ac:dyDescent="0.25">
      <c r="A68" s="4">
        <v>44287</v>
      </c>
      <c r="B68" s="3">
        <f>+'PIIE IIP data'!B68</f>
        <v>3225929490793.7998</v>
      </c>
      <c r="C68" s="3">
        <f>+'PIIE IIP data'!H68</f>
        <v>3441815907249.5</v>
      </c>
      <c r="D68" s="3">
        <f>+'PIIE IIP data'!C68</f>
        <v>1017395188404.41</v>
      </c>
      <c r="E68" s="3">
        <f>+'PIIE IIP data'!I68</f>
        <v>2100204082907.96</v>
      </c>
      <c r="F68" s="3">
        <f>+'PIIE IIP data'!E68</f>
        <v>696444876567.68005</v>
      </c>
      <c r="G68" s="3">
        <f>+'PIIE IIP data'!K68</f>
        <v>1353530602170.0701</v>
      </c>
      <c r="H68" s="3">
        <f>+'PIIE IIP data'!D68</f>
        <v>320950311836.73401</v>
      </c>
      <c r="I68" s="3">
        <f>+'PIIE IIP data'!J68</f>
        <v>746867363444.58398</v>
      </c>
      <c r="J68" s="3">
        <f>+'PIIE IIP data'!F68</f>
        <v>2216092286345.0298</v>
      </c>
      <c r="K68" s="3">
        <f>+'PIIE IIP data'!L68</f>
        <v>1562202394554.8701</v>
      </c>
      <c r="L68" s="3">
        <f>+'PIIE IIP data'!G68</f>
        <v>3352693624968.23</v>
      </c>
      <c r="M68" s="3">
        <f>+'PIIE IIP data'!M68</f>
        <v>2717154971656.0698</v>
      </c>
      <c r="N68" s="6">
        <f t="shared" si="1"/>
        <v>1624885428588.8994</v>
      </c>
      <c r="O68" s="6">
        <f>+M68-N68+'PIIE IIP data'!N68</f>
        <v>9.765625E-4</v>
      </c>
    </row>
    <row r="69" spans="1:15" x14ac:dyDescent="0.25">
      <c r="A69" s="4">
        <v>44378</v>
      </c>
      <c r="B69" s="3">
        <f>+'PIIE IIP data'!B69</f>
        <v>2860739812606.23</v>
      </c>
      <c r="C69" s="3">
        <f>+'PIIE IIP data'!H69</f>
        <v>3532836881363.4102</v>
      </c>
      <c r="D69" s="3">
        <f>+'PIIE IIP data'!C69</f>
        <v>978787649175.16101</v>
      </c>
      <c r="E69" s="3">
        <f>+'PIIE IIP data'!I69</f>
        <v>2078082697702.0601</v>
      </c>
      <c r="F69" s="3">
        <f>+'PIIE IIP data'!E69</f>
        <v>651939890824.71106</v>
      </c>
      <c r="G69" s="3">
        <f>+'PIIE IIP data'!K69</f>
        <v>1304194979055.2</v>
      </c>
      <c r="H69" s="3">
        <f>+'PIIE IIP data'!D69</f>
        <v>326847758350.45001</v>
      </c>
      <c r="I69" s="3">
        <f>+'PIIE IIP data'!J69</f>
        <v>774059432922.89502</v>
      </c>
      <c r="J69" s="3">
        <f>+'PIIE IIP data'!F69</f>
        <v>2256361515795.9502</v>
      </c>
      <c r="K69" s="3">
        <f>+'PIIE IIP data'!L69</f>
        <v>1568111525734.6001</v>
      </c>
      <c r="L69" s="3">
        <f>+'PIIE IIP data'!G69</f>
        <v>3415228315153.54</v>
      </c>
      <c r="M69" s="3">
        <f>+'PIIE IIP data'!M69</f>
        <v>2343475235057.2798</v>
      </c>
      <c r="N69" s="6">
        <f t="shared" si="1"/>
        <v>1232619425127.8765</v>
      </c>
      <c r="O69" s="6">
        <f>+M69-N69+'PIIE IIP data'!N69</f>
        <v>0</v>
      </c>
    </row>
    <row r="70" spans="1:15" x14ac:dyDescent="0.25">
      <c r="A70" s="4">
        <v>44470</v>
      </c>
      <c r="B70" s="3">
        <f>+'PIIE IIP data'!B70</f>
        <v>2778630250904.0698</v>
      </c>
      <c r="C70" s="3">
        <f>+'PIIE IIP data'!H70</f>
        <v>3578290410706.79</v>
      </c>
      <c r="D70" s="3">
        <f>+'PIIE IIP data'!C70</f>
        <v>980205338876.55798</v>
      </c>
      <c r="E70" s="3">
        <f>+'PIIE IIP data'!I70</f>
        <v>2134800346003.0701</v>
      </c>
      <c r="F70" s="3">
        <f>+'PIIE IIP data'!E70</f>
        <v>648977427897.62</v>
      </c>
      <c r="G70" s="3">
        <f>+'PIIE IIP data'!K70</f>
        <v>1326454177910.3601</v>
      </c>
      <c r="H70" s="3">
        <f>+'PIIE IIP data'!D70</f>
        <v>331227910978.93799</v>
      </c>
      <c r="I70" s="3">
        <f>+'PIIE IIP data'!J70</f>
        <v>807756244585.85999</v>
      </c>
      <c r="J70" s="3">
        <f>+'PIIE IIP data'!F70</f>
        <v>2298319666137.3398</v>
      </c>
      <c r="K70" s="3">
        <f>+'PIIE IIP data'!L70</f>
        <v>1575577811929.3101</v>
      </c>
      <c r="L70" s="3">
        <f>+'PIIE IIP data'!G70</f>
        <v>3394381618559.6001</v>
      </c>
      <c r="M70" s="3">
        <f>+'PIIE IIP data'!M70</f>
        <v>2168004214315.6299</v>
      </c>
      <c r="N70" s="6">
        <f t="shared" si="1"/>
        <v>1008863222218.7354</v>
      </c>
      <c r="O70" s="6">
        <f>+M70-N70+'PIIE IIP data'!N70</f>
        <v>0</v>
      </c>
    </row>
    <row r="71" spans="1:15" x14ac:dyDescent="0.25">
      <c r="A71" s="4">
        <v>44562</v>
      </c>
      <c r="B71" s="3">
        <f>+'PIIE IIP data'!B71</f>
        <v>2752612889737.7998</v>
      </c>
      <c r="C71" s="3">
        <f>+'PIIE IIP data'!H71</f>
        <v>3662494742087.0898</v>
      </c>
      <c r="D71" s="3">
        <f>+'PIIE IIP data'!C71</f>
        <v>986885358908.53699</v>
      </c>
      <c r="E71" s="3">
        <f>+'PIIE IIP data'!I71</f>
        <v>1972901640993.6299</v>
      </c>
      <c r="F71" s="3">
        <f>+'PIIE IIP data'!E71</f>
        <v>636523581906.349</v>
      </c>
      <c r="G71" s="3">
        <f>+'PIIE IIP data'!K71</f>
        <v>1184321113069.04</v>
      </c>
      <c r="H71" s="3">
        <f>+'PIIE IIP data'!D71</f>
        <v>350361777002.18903</v>
      </c>
      <c r="I71" s="3">
        <f>+'PIIE IIP data'!J71</f>
        <v>788804854448.72095</v>
      </c>
      <c r="J71" s="3">
        <f>+'PIIE IIP data'!F71</f>
        <v>2308644611468.7002</v>
      </c>
      <c r="K71" s="3">
        <f>+'PIIE IIP data'!L71</f>
        <v>1524585129562.8501</v>
      </c>
      <c r="L71" s="3">
        <f>+'PIIE IIP data'!G71</f>
        <v>3356675465318.6299</v>
      </c>
      <c r="M71" s="3">
        <f>+'PIIE IIP data'!M71</f>
        <v>2241786801403</v>
      </c>
      <c r="N71" s="6">
        <f t="shared" si="1"/>
        <v>1258596204180.8745</v>
      </c>
      <c r="O71" s="6">
        <f>+M71-N71+'PIIE IIP data'!N71</f>
        <v>0</v>
      </c>
    </row>
    <row r="72" spans="1:15" x14ac:dyDescent="0.25">
      <c r="A72" s="4">
        <v>44652</v>
      </c>
      <c r="B72" s="3">
        <f>+'PIIE IIP data'!B72</f>
        <v>2760386082590.29</v>
      </c>
      <c r="C72" s="3">
        <f>+'PIIE IIP data'!H72</f>
        <v>3551366554492.8901</v>
      </c>
      <c r="D72" s="3">
        <f>+'PIIE IIP data'!C72</f>
        <v>1006712244418.85</v>
      </c>
      <c r="E72" s="3">
        <f>+'PIIE IIP data'!I72</f>
        <v>1939565504619.45</v>
      </c>
      <c r="F72" s="3">
        <f>+'PIIE IIP data'!E72</f>
        <v>633409865428.06995</v>
      </c>
      <c r="G72" s="3">
        <f>+'PIIE IIP data'!K72</f>
        <v>1228925482474.8501</v>
      </c>
      <c r="H72" s="3">
        <f>+'PIIE IIP data'!D72</f>
        <v>373302378990.784</v>
      </c>
      <c r="I72" s="3">
        <f>+'PIIE IIP data'!J72</f>
        <v>710833904851.29395</v>
      </c>
      <c r="J72" s="3">
        <f>+'PIIE IIP data'!F72</f>
        <v>2234570600597.0098</v>
      </c>
      <c r="K72" s="3">
        <f>+'PIIE IIP data'!L72</f>
        <v>1488808748698.8999</v>
      </c>
      <c r="L72" s="3">
        <f>+'PIIE IIP data'!G72</f>
        <v>3253390920968.23</v>
      </c>
      <c r="M72" s="3">
        <f>+'PIIE IIP data'!M72</f>
        <v>2273727867068.9199</v>
      </c>
      <c r="N72" s="6">
        <f t="shared" si="1"/>
        <v>1342271897855.8496</v>
      </c>
      <c r="O72" s="6">
        <f>+M72-N72+'PIIE IIP data'!N72</f>
        <v>0</v>
      </c>
    </row>
    <row r="73" spans="1:15" x14ac:dyDescent="0.25">
      <c r="A73" s="4">
        <v>44743</v>
      </c>
      <c r="B73" s="3">
        <f>+'PIIE IIP data'!B73</f>
        <v>2748051122911.6401</v>
      </c>
      <c r="C73" s="3">
        <f>+'PIIE IIP data'!H73</f>
        <v>3412739583878.9702</v>
      </c>
      <c r="D73" s="3">
        <f>+'PIIE IIP data'!C73</f>
        <v>945235596079.13098</v>
      </c>
      <c r="E73" s="3">
        <f>+'PIIE IIP data'!I73</f>
        <v>1693460485637.1899</v>
      </c>
      <c r="F73" s="3">
        <f>+'PIIE IIP data'!E73</f>
        <v>520691318437.35101</v>
      </c>
      <c r="G73" s="3">
        <f>+'PIIE IIP data'!K73</f>
        <v>1039563893957.65</v>
      </c>
      <c r="H73" s="3">
        <f>+'PIIE IIP data'!D73</f>
        <v>424544277641.78003</v>
      </c>
      <c r="I73" s="3">
        <f>+'PIIE IIP data'!J73</f>
        <v>654068305955.57495</v>
      </c>
      <c r="J73" s="3">
        <f>+'PIIE IIP data'!F73</f>
        <v>2110045121063.04</v>
      </c>
      <c r="K73" s="3">
        <f>+'PIIE IIP data'!L73</f>
        <v>1426343869402.05</v>
      </c>
      <c r="L73" s="3">
        <f>+'PIIE IIP data'!G73</f>
        <v>3235790315153.54</v>
      </c>
      <c r="M73" s="3">
        <f>+'PIIE IIP data'!M73</f>
        <v>2507543816022.1099</v>
      </c>
      <c r="N73" s="6">
        <f t="shared" si="1"/>
        <v>1758181612455.0471</v>
      </c>
      <c r="O73" s="6">
        <f>+M73-N73+'PIIE IIP data'!N73</f>
        <v>-2.197265625E-3</v>
      </c>
    </row>
    <row r="74" spans="1:15" x14ac:dyDescent="0.25">
      <c r="A74" s="4">
        <v>44835</v>
      </c>
      <c r="B74" s="3">
        <f>+'PIIE IIP data'!B74</f>
        <v>2748288462973.4302</v>
      </c>
      <c r="C74" s="3">
        <f>+'PIIE IIP data'!H74</f>
        <v>3551450264898.0298</v>
      </c>
      <c r="D74" s="3">
        <f>+'PIIE IIP data'!C74</f>
        <v>1029270266618.1</v>
      </c>
      <c r="E74" s="3">
        <f>+'PIIE IIP data'!I74</f>
        <v>1786990382299.75</v>
      </c>
      <c r="F74" s="3">
        <f>+'PIIE IIP data'!E74</f>
        <v>584427967624.51001</v>
      </c>
      <c r="G74" s="3">
        <f>+'PIIE IIP data'!K74</f>
        <v>1121823856609.3799</v>
      </c>
      <c r="H74" s="3">
        <f>+'PIIE IIP data'!D74</f>
        <v>444842298993.58801</v>
      </c>
      <c r="I74" s="3">
        <f>+'PIIE IIP data'!J74</f>
        <v>664576602183.521</v>
      </c>
      <c r="J74" s="3">
        <f>+'PIIE IIP data'!F74</f>
        <v>2094219982908.0601</v>
      </c>
      <c r="K74" s="3">
        <f>+'PIIE IIP data'!L74</f>
        <v>1400781595611.52</v>
      </c>
      <c r="L74" s="3">
        <f>+'PIIE IIP data'!G74</f>
        <v>3274002298559.6001</v>
      </c>
      <c r="M74" s="3">
        <f>+'PIIE IIP data'!M74</f>
        <v>2403579222880.9199</v>
      </c>
      <c r="N74" s="6">
        <f t="shared" si="1"/>
        <v>1649428576075.0879</v>
      </c>
      <c r="O74" s="6">
        <f>+M74-N74+'PIIE IIP data'!N74</f>
        <v>-1.953125E-3</v>
      </c>
    </row>
    <row r="75" spans="1:15" x14ac:dyDescent="0.25">
      <c r="A75" s="4">
        <v>44927</v>
      </c>
      <c r="B75" s="3">
        <f>+'PIIE IIP data'!B75</f>
        <v>2823409512514.5</v>
      </c>
      <c r="C75" s="3">
        <f>+'PIIE IIP data'!H75</f>
        <v>3606373715713.5098</v>
      </c>
      <c r="D75" s="3">
        <f>+'PIIE IIP data'!C75</f>
        <v>1094985804971.76</v>
      </c>
      <c r="E75" s="3">
        <f>+'PIIE IIP data'!I75</f>
        <v>1829417617660.6599</v>
      </c>
      <c r="F75" s="3">
        <f>+'PIIE IIP data'!E75</f>
        <v>616722970136.92798</v>
      </c>
      <c r="G75" s="3">
        <f>+'PIIE IIP data'!K75</f>
        <v>1199118753874.72</v>
      </c>
      <c r="H75" s="3">
        <f>+'PIIE IIP data'!D75</f>
        <v>478262834834.82898</v>
      </c>
      <c r="I75" s="3">
        <f>+'PIIE IIP data'!J75</f>
        <v>630523190310.07104</v>
      </c>
      <c r="J75" s="3">
        <f>+'PIIE IIP data'!F75</f>
        <v>2121503059453.8601</v>
      </c>
      <c r="K75" s="3">
        <f>+'PIIE IIP data'!L75</f>
        <v>1472120691024.0901</v>
      </c>
      <c r="L75" s="3">
        <f>+'PIIE IIP data'!G75</f>
        <v>3362518465318.6299</v>
      </c>
      <c r="M75" s="3">
        <f>+'PIIE IIP data'!M75</f>
        <v>2491911664480.3799</v>
      </c>
      <c r="N75" s="6">
        <f t="shared" si="1"/>
        <v>1759848678647.4565</v>
      </c>
      <c r="O75" s="6">
        <f>+M75-N75+'PIIE IIP data'!N75</f>
        <v>0</v>
      </c>
    </row>
    <row r="76" spans="1:15" x14ac:dyDescent="0.25">
      <c r="A76" s="4">
        <v>45017</v>
      </c>
      <c r="B76" s="3">
        <f>+'PIIE IIP data'!B76</f>
        <v>2842834349124.0601</v>
      </c>
      <c r="C76" s="3">
        <f>+'PIIE IIP data'!H76</f>
        <v>3491932149286.5698</v>
      </c>
      <c r="D76" s="3">
        <f>+'PIIE IIP data'!C76</f>
        <v>1080480644321.92</v>
      </c>
      <c r="E76" s="3">
        <f>+'PIIE IIP data'!I76</f>
        <v>1747433261857.51</v>
      </c>
      <c r="F76" s="3">
        <f>+'PIIE IIP data'!E76</f>
        <v>600514080870.64001</v>
      </c>
      <c r="G76" s="3">
        <f>+'PIIE IIP data'!K76</f>
        <v>1131595458371.78</v>
      </c>
      <c r="H76" s="3">
        <f>+'PIIE IIP data'!D76</f>
        <v>479966563451.284</v>
      </c>
      <c r="I76" s="3">
        <f>+'PIIE IIP data'!J76</f>
        <v>616031686192.42395</v>
      </c>
      <c r="J76" s="3">
        <f>+'PIIE IIP data'!F76</f>
        <v>2048049033305.05</v>
      </c>
      <c r="K76" s="3">
        <f>+'PIIE IIP data'!L76</f>
        <v>1408941525539.1101</v>
      </c>
      <c r="L76" s="3">
        <f>+'PIIE IIP data'!G76</f>
        <v>3391648920968.23</v>
      </c>
      <c r="M76" s="3">
        <f>+'PIIE IIP data'!M76</f>
        <v>2707469605399.3901</v>
      </c>
      <c r="N76" s="6">
        <f t="shared" si="1"/>
        <v>2047559510793.79</v>
      </c>
      <c r="O76" s="6">
        <f>+M76-N76+'PIIE IIP data'!N76</f>
        <v>-9.765625E-4</v>
      </c>
    </row>
    <row r="77" spans="1:15" x14ac:dyDescent="0.25">
      <c r="A77" s="4">
        <v>45108</v>
      </c>
      <c r="B77" s="3">
        <f>+'PIIE IIP data'!B77</f>
        <v>2935678273713.6699</v>
      </c>
      <c r="C77" s="3">
        <f>+'PIIE IIP data'!H77</f>
        <v>3482917489871.9902</v>
      </c>
      <c r="D77" s="3">
        <f>+'PIIE IIP data'!C77</f>
        <v>1088106200621.35</v>
      </c>
      <c r="E77" s="3">
        <f>+'PIIE IIP data'!I77</f>
        <v>1700351378306.9399</v>
      </c>
      <c r="F77" s="3">
        <f>+'PIIE IIP data'!E77</f>
        <v>618793362675.21106</v>
      </c>
      <c r="G77" s="3">
        <f>+'PIIE IIP data'!K77</f>
        <v>1098915424369.84</v>
      </c>
      <c r="H77" s="3">
        <f>+'PIIE IIP data'!D77</f>
        <v>469312837946.14001</v>
      </c>
      <c r="I77" s="3">
        <f>+'PIIE IIP data'!J77</f>
        <v>601607668213.13501</v>
      </c>
      <c r="J77" s="3">
        <f>+'PIIE IIP data'!F77</f>
        <v>2044559339426.78</v>
      </c>
      <c r="K77" s="3">
        <f>+'PIIE IIP data'!L77</f>
        <v>1400466936927.3601</v>
      </c>
      <c r="L77" s="3">
        <f>+'PIIE IIP data'!G77</f>
        <v>3350676315153.54</v>
      </c>
      <c r="M77" s="3">
        <f>+'PIIE IIP data'!M77</f>
        <v>2838525801377.7798</v>
      </c>
      <c r="N77" s="6">
        <f t="shared" si="1"/>
        <v>2222867431847.4258</v>
      </c>
      <c r="O77" s="6">
        <f>+M77-N77+'PIIE IIP data'!N77</f>
        <v>9.765625E-4</v>
      </c>
    </row>
    <row r="78" spans="1:15" x14ac:dyDescent="0.25">
      <c r="A78" s="4">
        <v>45200</v>
      </c>
      <c r="B78" s="3">
        <f>+'PIIE IIP data'!B78</f>
        <v>2948878540905.6401</v>
      </c>
      <c r="C78" s="3">
        <f>+'PIIE IIP data'!H78</f>
        <v>3639230582753.3398</v>
      </c>
      <c r="D78" s="3">
        <f>+'PIIE IIP data'!C78</f>
        <v>1097868760419.86</v>
      </c>
      <c r="E78" s="3">
        <f>+'PIIE IIP data'!I78</f>
        <v>1684794587565.0801</v>
      </c>
      <c r="F78" s="3">
        <f>+'PIIE IIP data'!E78</f>
        <v>623777033084.84998</v>
      </c>
      <c r="G78" s="3">
        <f>+'PIIE IIP data'!K78</f>
        <v>1012071529968.48</v>
      </c>
      <c r="H78" s="3">
        <f>+'PIIE IIP data'!D78</f>
        <v>474091727335.008</v>
      </c>
      <c r="I78" s="3">
        <f>+'PIIE IIP data'!J78</f>
        <v>672133134089.75</v>
      </c>
      <c r="J78" s="3">
        <f>+'PIIE IIP data'!F78</f>
        <v>2088293790471.5701</v>
      </c>
      <c r="K78" s="3">
        <f>+'PIIE IIP data'!L78</f>
        <v>1394027562209.9299</v>
      </c>
      <c r="L78" s="3">
        <f>+'PIIE IIP data'!G78</f>
        <v>3417164298559.6001</v>
      </c>
      <c r="M78" s="3">
        <f>+'PIIE IIP data'!M78</f>
        <v>2832797118062.3198</v>
      </c>
      <c r="N78" s="6">
        <f t="shared" si="1"/>
        <v>2247816754189.9482</v>
      </c>
      <c r="O78" s="6">
        <f>+M78-N78+'PIIE IIP data'!N78</f>
        <v>-9.765625E-4</v>
      </c>
    </row>
    <row r="79" spans="1:15" x14ac:dyDescent="0.25">
      <c r="A79" s="4">
        <v>45292</v>
      </c>
      <c r="B79" s="3">
        <f>+'PIIE IIP data'!B79</f>
        <v>2956244050482.5098</v>
      </c>
      <c r="C79" s="3">
        <f>+'PIIE IIP data'!H79</f>
        <v>3604033884436.0698</v>
      </c>
      <c r="D79" s="3">
        <f>+'PIIE IIP data'!C79</f>
        <v>1147876655714.04</v>
      </c>
      <c r="E79" s="3">
        <f>+'PIIE IIP data'!I79</f>
        <v>1729217380053.1001</v>
      </c>
      <c r="F79" s="3">
        <f>+'PIIE IIP data'!E79</f>
        <v>651154261409.29797</v>
      </c>
      <c r="G79" s="3">
        <f>+'PIIE IIP data'!K79</f>
        <v>1015929671039.72</v>
      </c>
      <c r="H79" s="3">
        <f>+'PIIE IIP data'!D79</f>
        <v>496722394304.73901</v>
      </c>
      <c r="I79" s="3">
        <f>+'PIIE IIP data'!J79</f>
        <v>713512035537.51099</v>
      </c>
      <c r="J79" s="3">
        <f>+'PIIE IIP data'!F79</f>
        <v>2099409355436.98</v>
      </c>
      <c r="K79" s="3">
        <f>+'PIIE IIP data'!L79</f>
        <v>1414709022043.3301</v>
      </c>
      <c r="L79" s="3">
        <f>+'PIIE IIP data'!G79</f>
        <v>3452954465318.6299</v>
      </c>
      <c r="M79" s="3">
        <f>+'PIIE IIP data'!M79</f>
        <v>2901264251619.3799</v>
      </c>
      <c r="N79" s="6">
        <f t="shared" si="1"/>
        <v>2326959189556.4658</v>
      </c>
      <c r="O79" s="6">
        <f>+M79-N79+'PIIE IIP data'!N79</f>
        <v>-9.765625E-4</v>
      </c>
    </row>
    <row r="80" spans="1:15" x14ac:dyDescent="0.25">
      <c r="A80" s="4">
        <v>45383</v>
      </c>
      <c r="B80" s="3">
        <f>+'PIIE IIP data'!B80</f>
        <v>3032161600112.3501</v>
      </c>
      <c r="C80" s="3">
        <f>+'PIIE IIP data'!H80</f>
        <v>3614298625139.9902</v>
      </c>
      <c r="D80" s="3">
        <f>+'PIIE IIP data'!C80</f>
        <v>1229869394030.25</v>
      </c>
      <c r="E80" s="3">
        <f>+'PIIE IIP data'!I80</f>
        <v>1853699577063.1101</v>
      </c>
      <c r="F80" s="3">
        <f>+'PIIE IIP data'!E80</f>
        <v>725320272235.23999</v>
      </c>
      <c r="G80" s="3">
        <f>+'PIIE IIP data'!K80</f>
        <v>1093311043407.09</v>
      </c>
      <c r="H80" s="3">
        <f>+'PIIE IIP data'!D80</f>
        <v>504549121795.01398</v>
      </c>
      <c r="I80" s="3">
        <f>+'PIIE IIP data'!J80</f>
        <v>760582416362.71399</v>
      </c>
      <c r="J80" s="3">
        <f>+'PIIE IIP data'!F80</f>
        <v>2104081493613.72</v>
      </c>
      <c r="K80" s="3">
        <f>+'PIIE IIP data'!L80</f>
        <v>1405733491237.3501</v>
      </c>
      <c r="L80" s="3">
        <f>+'PIIE IIP data'!G80</f>
        <v>3460649920968.23</v>
      </c>
      <c r="M80" s="3">
        <f>+'PIIE IIP data'!M80</f>
        <v>2943314487030.4302</v>
      </c>
      <c r="N80" s="6">
        <f t="shared" si="1"/>
        <v>2329006649544.5498</v>
      </c>
      <c r="O80" s="6">
        <f>+M80-N80+'PIIE IIP data'!N80</f>
        <v>9.765625E-4</v>
      </c>
    </row>
    <row r="81" spans="1:17" x14ac:dyDescent="0.25">
      <c r="A81" s="4">
        <v>45474</v>
      </c>
      <c r="B81" s="3">
        <f>+'PIIE IIP data'!B81</f>
        <v>3176709675668.0098</v>
      </c>
      <c r="C81" s="3">
        <f>+'PIIE IIP data'!H81</f>
        <v>3751253781121.2202</v>
      </c>
      <c r="D81" s="3">
        <f>+'PIIE IIP data'!C81</f>
        <v>1368044422842.54</v>
      </c>
      <c r="E81" s="3">
        <f>+'PIIE IIP data'!I81</f>
        <v>2053303160230.5901</v>
      </c>
      <c r="F81" s="3">
        <f>+'PIIE IIP data'!E81</f>
        <v>836022590165.08105</v>
      </c>
      <c r="G81" s="3">
        <f>+'PIIE IIP data'!K81</f>
        <v>1251190912884.1201</v>
      </c>
      <c r="H81" s="3">
        <f>+'PIIE IIP data'!D81</f>
        <v>532021832677.46002</v>
      </c>
      <c r="I81" s="3">
        <f>+'PIIE IIP data'!J81</f>
        <v>802283961622.505</v>
      </c>
      <c r="J81" s="3">
        <f>+'PIIE IIP data'!F81</f>
        <v>2195415201701.54</v>
      </c>
      <c r="K81" s="3">
        <f>+'PIIE IIP data'!L81</f>
        <v>1391803893403.6499</v>
      </c>
      <c r="L81" s="3">
        <f>+'PIIE IIP data'!G81</f>
        <v>3614015315153.54</v>
      </c>
      <c r="M81" s="3">
        <f>+'PIIE IIP data'!M81</f>
        <v>3158619834351.1401</v>
      </c>
      <c r="N81" s="6">
        <f t="shared" si="1"/>
        <v>2472393328946.0854</v>
      </c>
      <c r="O81" s="6">
        <f>+M81-N81+'PIIE IIP data'!N81</f>
        <v>0</v>
      </c>
    </row>
    <row r="82" spans="1:17" x14ac:dyDescent="0.25">
      <c r="A82" s="4">
        <v>45566</v>
      </c>
      <c r="B82" s="3">
        <f>+'PIIE IIP data'!B82</f>
        <v>3126361074307.8101</v>
      </c>
      <c r="C82" s="3">
        <f>+'PIIE IIP data'!H82</f>
        <v>3597262675819.29</v>
      </c>
      <c r="D82" s="3">
        <f>+'PIIE IIP data'!C82</f>
        <v>1418430360646.1499</v>
      </c>
      <c r="E82" s="3">
        <f>+'PIIE IIP data'!I82</f>
        <v>1926641970745.27</v>
      </c>
      <c r="F82" s="3">
        <f>+'PIIE IIP data'!E82</f>
        <v>861155830836.30005</v>
      </c>
      <c r="G82" s="3">
        <f>+'PIIE IIP data'!K82</f>
        <v>1177611134459.1001</v>
      </c>
      <c r="H82" s="3">
        <f>+'PIIE IIP data'!D82</f>
        <v>557274529809.84802</v>
      </c>
      <c r="I82" s="3">
        <f>+'PIIE IIP data'!J82</f>
        <v>748440912779.31995</v>
      </c>
      <c r="J82" s="3">
        <f>+'PIIE IIP data'!F82</f>
        <v>2171139238106.9199</v>
      </c>
      <c r="K82" s="3">
        <f>+'PIIE IIP data'!L82</f>
        <v>1330175202988.0801</v>
      </c>
      <c r="L82" s="3">
        <f>+'PIIE IIP data'!G82</f>
        <v>3423031298559.6001</v>
      </c>
      <c r="M82" s="3">
        <f>+'PIIE IIP data'!M82</f>
        <v>3277704856309.3398</v>
      </c>
      <c r="N82" s="6">
        <f t="shared" si="1"/>
        <v>2777260435475.5679</v>
      </c>
      <c r="O82" s="6">
        <f>+M82-N82+'PIIE IIP data'!N82</f>
        <v>-1.46484375E-3</v>
      </c>
    </row>
    <row r="83" spans="1:17" x14ac:dyDescent="0.25">
      <c r="A83" s="4">
        <v>45658</v>
      </c>
      <c r="B83" s="3">
        <f>+'PIIE IIP data'!B83</f>
        <v>3259017994418.1401</v>
      </c>
      <c r="C83" s="3">
        <f>+'PIIE IIP data'!H83</f>
        <v>3631286279848.21</v>
      </c>
      <c r="D83" s="3">
        <f>+'PIIE IIP data'!C83</f>
        <v>1575808861848.9099</v>
      </c>
      <c r="E83" s="3">
        <f>+'PIIE IIP data'!I83</f>
        <v>2050254489301.8601</v>
      </c>
      <c r="F83" s="3">
        <f>+'PIIE IIP data'!E83</f>
        <v>979535413067.21899</v>
      </c>
      <c r="G83" s="3">
        <f>+'PIIE IIP data'!K83</f>
        <v>1270299650288.74</v>
      </c>
      <c r="H83" s="3">
        <f>+'PIIE IIP data'!D83</f>
        <v>596273448781.68896</v>
      </c>
      <c r="I83" s="3">
        <f>+'PIIE IIP data'!J83</f>
        <v>780179165537.25098</v>
      </c>
      <c r="J83" s="3">
        <f>+'PIIE IIP data'!F83</f>
        <v>2289026341127.9199</v>
      </c>
      <c r="K83" s="3">
        <f>+'PIIE IIP data'!L83</f>
        <v>1340965455873.3601</v>
      </c>
      <c r="L83" s="3">
        <f>+'PIIE IIP data'!G83</f>
        <v>3517410465318.6299</v>
      </c>
      <c r="M83" s="3">
        <f>+'PIIE IIP data'!M83</f>
        <v>3609601782291.02</v>
      </c>
      <c r="N83" s="6">
        <f t="shared" si="1"/>
        <v>3144087483713.0869</v>
      </c>
      <c r="O83" s="6">
        <f>+M83-N83+'PIIE IIP data'!N83</f>
        <v>-9.765625E-4</v>
      </c>
    </row>
    <row r="84" spans="1:17" x14ac:dyDescent="0.25">
      <c r="A84" s="4">
        <v>45748</v>
      </c>
      <c r="B84" s="3">
        <f>+'PIIE IIP data'!B84</f>
        <v>3340799779218.04</v>
      </c>
      <c r="C84" s="3">
        <f>+'PIIE IIP data'!H84</f>
        <v>3726675019369.6499</v>
      </c>
      <c r="D84" s="3">
        <f>+'PIIE IIP data'!C84</f>
        <v>1688738389174.5701</v>
      </c>
      <c r="E84" s="3">
        <f>+'PIIE IIP data'!I84</f>
        <v>2156701172706.3401</v>
      </c>
      <c r="F84" s="3">
        <f>+'PIIE IIP data'!E84</f>
        <v>1071285091139.59</v>
      </c>
      <c r="G84" s="3">
        <f>+'PIIE IIP data'!K84</f>
        <v>1374862427854.3</v>
      </c>
      <c r="H84" s="3">
        <f>+'PIIE IIP data'!D84</f>
        <v>617453298034.98401</v>
      </c>
      <c r="I84" s="3">
        <f>+'PIIE IIP data'!J84</f>
        <v>782032627558.73401</v>
      </c>
      <c r="J84" s="3">
        <f>+'PIIE IIP data'!F84</f>
        <v>2370093373094.2798</v>
      </c>
      <c r="K84" s="3">
        <f>+'PIIE IIP data'!L84</f>
        <v>1343325790291.04</v>
      </c>
      <c r="L84" s="3">
        <f>+'PIIE IIP data'!G84</f>
        <v>3633877920968.23</v>
      </c>
      <c r="M84" s="3">
        <f>+'PIIE IIP data'!M84</f>
        <v>3804713050074.54</v>
      </c>
      <c r="N84" s="6">
        <f t="shared" si="1"/>
        <v>3338650813849.6299</v>
      </c>
      <c r="O84" s="6">
        <f>+M84-N84+'PIIE IIP data'!N84</f>
        <v>9.765625E-4</v>
      </c>
    </row>
    <row r="85" spans="1:17" x14ac:dyDescent="0.25">
      <c r="A85" s="4">
        <v>45839</v>
      </c>
      <c r="B85" s="3"/>
      <c r="C85" s="3"/>
      <c r="D85" s="3"/>
      <c r="E85" s="3"/>
      <c r="F85" s="3" t="s">
        <v>302</v>
      </c>
      <c r="G85" s="3" t="s">
        <v>302</v>
      </c>
      <c r="H85" s="3" t="s">
        <v>302</v>
      </c>
      <c r="I85" s="3" t="s">
        <v>302</v>
      </c>
      <c r="J85" s="3"/>
      <c r="K85" s="3"/>
      <c r="L85" s="3">
        <v>3731151315153.54</v>
      </c>
      <c r="M85" s="3"/>
      <c r="Q85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50790-58AD-478B-BEE3-4B1EC19607D3}">
  <dimension ref="A1:C276"/>
  <sheetViews>
    <sheetView topLeftCell="A126" workbookViewId="0">
      <selection activeCell="F27" sqref="F27"/>
    </sheetView>
    <sheetView workbookViewId="1"/>
  </sheetViews>
  <sheetFormatPr defaultColWidth="8.85546875" defaultRowHeight="15" x14ac:dyDescent="0.25"/>
  <sheetData>
    <row r="1" spans="1:3" x14ac:dyDescent="0.25">
      <c r="B1" t="s">
        <v>291</v>
      </c>
      <c r="C1" t="s">
        <v>292</v>
      </c>
    </row>
    <row r="2" spans="1:3" x14ac:dyDescent="0.25">
      <c r="A2" t="s">
        <v>16</v>
      </c>
      <c r="B2">
        <v>2.46180889882528</v>
      </c>
      <c r="C2">
        <v>2.4617999990000001</v>
      </c>
    </row>
    <row r="3" spans="1:3" x14ac:dyDescent="0.25">
      <c r="A3" t="s">
        <v>17</v>
      </c>
      <c r="B3">
        <v>2.46180889882528</v>
      </c>
      <c r="C3">
        <v>2.4617999990000001</v>
      </c>
    </row>
    <row r="4" spans="1:3" x14ac:dyDescent="0.25">
      <c r="A4" t="s">
        <v>18</v>
      </c>
      <c r="B4">
        <v>2.46180889882528</v>
      </c>
      <c r="C4">
        <v>2.4617999990000001</v>
      </c>
    </row>
    <row r="5" spans="1:3" x14ac:dyDescent="0.25">
      <c r="A5" t="s">
        <v>19</v>
      </c>
      <c r="B5">
        <v>2.46180889882528</v>
      </c>
      <c r="C5">
        <v>2.4617999990000001</v>
      </c>
    </row>
    <row r="6" spans="1:3" x14ac:dyDescent="0.25">
      <c r="A6" t="s">
        <v>20</v>
      </c>
      <c r="B6">
        <v>2.46180889882528</v>
      </c>
      <c r="C6">
        <v>2.4617999990000001</v>
      </c>
    </row>
    <row r="7" spans="1:3" x14ac:dyDescent="0.25">
      <c r="A7" t="s">
        <v>21</v>
      </c>
      <c r="B7">
        <v>2.46180889882528</v>
      </c>
      <c r="C7">
        <v>2.4617999990000001</v>
      </c>
    </row>
    <row r="8" spans="1:3" x14ac:dyDescent="0.25">
      <c r="A8" t="s">
        <v>22</v>
      </c>
      <c r="B8">
        <v>2.46180889882528</v>
      </c>
      <c r="C8">
        <v>2.4617999990000001</v>
      </c>
    </row>
    <row r="9" spans="1:3" x14ac:dyDescent="0.25">
      <c r="A9" t="s">
        <v>23</v>
      </c>
      <c r="B9">
        <v>2.46180889882528</v>
      </c>
      <c r="C9">
        <v>2.4617999990000001</v>
      </c>
    </row>
    <row r="10" spans="1:3" x14ac:dyDescent="0.25">
      <c r="A10" t="s">
        <v>24</v>
      </c>
      <c r="B10">
        <v>2.46180889882528</v>
      </c>
      <c r="C10">
        <v>2.4617999990000001</v>
      </c>
    </row>
    <row r="11" spans="1:3" x14ac:dyDescent="0.25">
      <c r="A11" t="s">
        <v>25</v>
      </c>
      <c r="B11">
        <v>2.46180889882528</v>
      </c>
      <c r="C11">
        <v>2.4617999990000001</v>
      </c>
    </row>
    <row r="12" spans="1:3" x14ac:dyDescent="0.25">
      <c r="A12" t="s">
        <v>26</v>
      </c>
      <c r="B12">
        <v>2.46180889882528</v>
      </c>
      <c r="C12">
        <v>2.4617999990000001</v>
      </c>
    </row>
    <row r="13" spans="1:3" x14ac:dyDescent="0.25">
      <c r="A13" t="s">
        <v>27</v>
      </c>
      <c r="B13">
        <v>2.46180889882528</v>
      </c>
      <c r="C13">
        <v>2.4617999990000001</v>
      </c>
    </row>
    <row r="14" spans="1:3" x14ac:dyDescent="0.25">
      <c r="A14" t="s">
        <v>28</v>
      </c>
      <c r="B14">
        <v>2.46180889882528</v>
      </c>
      <c r="C14">
        <v>2.4617999990000001</v>
      </c>
    </row>
    <row r="15" spans="1:3" x14ac:dyDescent="0.25">
      <c r="A15" t="s">
        <v>29</v>
      </c>
      <c r="B15">
        <v>2.46180889882528</v>
      </c>
      <c r="C15">
        <v>2.4617999990000001</v>
      </c>
    </row>
    <row r="16" spans="1:3" x14ac:dyDescent="0.25">
      <c r="A16" t="s">
        <v>30</v>
      </c>
      <c r="B16">
        <v>2.46180889882528</v>
      </c>
      <c r="C16">
        <v>2.4617999990000001</v>
      </c>
    </row>
    <row r="17" spans="1:3" x14ac:dyDescent="0.25">
      <c r="A17" t="s">
        <v>31</v>
      </c>
      <c r="B17">
        <v>2.46180889882528</v>
      </c>
      <c r="C17">
        <v>2.4617999990000001</v>
      </c>
    </row>
    <row r="18" spans="1:3" x14ac:dyDescent="0.25">
      <c r="A18" t="s">
        <v>32</v>
      </c>
      <c r="B18">
        <v>2.46180889882528</v>
      </c>
      <c r="C18">
        <v>2.4617999990000001</v>
      </c>
    </row>
    <row r="19" spans="1:3" x14ac:dyDescent="0.25">
      <c r="A19" t="s">
        <v>33</v>
      </c>
      <c r="B19">
        <v>2.46180889882528</v>
      </c>
      <c r="C19">
        <v>2.4617999990000001</v>
      </c>
    </row>
    <row r="20" spans="1:3" x14ac:dyDescent="0.25">
      <c r="A20" t="s">
        <v>34</v>
      </c>
      <c r="B20">
        <v>2.46180889882528</v>
      </c>
      <c r="C20">
        <v>2.4617999990000001</v>
      </c>
    </row>
    <row r="21" spans="1:3" x14ac:dyDescent="0.25">
      <c r="A21" t="s">
        <v>35</v>
      </c>
      <c r="B21">
        <v>2.46180889882528</v>
      </c>
      <c r="C21">
        <v>2.4617999990000001</v>
      </c>
    </row>
    <row r="22" spans="1:3" x14ac:dyDescent="0.25">
      <c r="A22" t="s">
        <v>36</v>
      </c>
      <c r="B22">
        <v>2.46180889882528</v>
      </c>
      <c r="C22">
        <v>2.4617999990000001</v>
      </c>
    </row>
    <row r="23" spans="1:3" x14ac:dyDescent="0.25">
      <c r="A23" t="s">
        <v>37</v>
      </c>
      <c r="B23">
        <v>2.46180889882528</v>
      </c>
      <c r="C23">
        <v>2.4617999990000001</v>
      </c>
    </row>
    <row r="24" spans="1:3" x14ac:dyDescent="0.25">
      <c r="A24" t="s">
        <v>38</v>
      </c>
      <c r="B24">
        <v>2.46180889882528</v>
      </c>
      <c r="C24">
        <v>2.4617999990000001</v>
      </c>
    </row>
    <row r="25" spans="1:3" x14ac:dyDescent="0.25">
      <c r="A25" t="s">
        <v>39</v>
      </c>
      <c r="B25">
        <v>2.46180889882528</v>
      </c>
      <c r="C25">
        <v>2.4617999990000001</v>
      </c>
    </row>
    <row r="26" spans="1:3" x14ac:dyDescent="0.25">
      <c r="A26" t="s">
        <v>40</v>
      </c>
      <c r="B26">
        <v>2.46180889882528</v>
      </c>
      <c r="C26">
        <v>2.4617999990000001</v>
      </c>
    </row>
    <row r="27" spans="1:3" x14ac:dyDescent="0.25">
      <c r="A27" t="s">
        <v>41</v>
      </c>
      <c r="B27">
        <v>2.46180889882528</v>
      </c>
      <c r="C27">
        <v>2.4617999990000001</v>
      </c>
    </row>
    <row r="28" spans="1:3" x14ac:dyDescent="0.25">
      <c r="A28" t="s">
        <v>42</v>
      </c>
      <c r="B28">
        <v>2.46180889882528</v>
      </c>
      <c r="C28">
        <v>2.4617999990000001</v>
      </c>
    </row>
    <row r="29" spans="1:3" x14ac:dyDescent="0.25">
      <c r="A29" t="s">
        <v>43</v>
      </c>
      <c r="B29">
        <v>2.46180889882528</v>
      </c>
      <c r="C29">
        <v>2.4617999990000001</v>
      </c>
    </row>
    <row r="30" spans="1:3" x14ac:dyDescent="0.25">
      <c r="A30" t="s">
        <v>44</v>
      </c>
      <c r="B30">
        <v>2.46180889882528</v>
      </c>
      <c r="C30">
        <v>2.4617999990000001</v>
      </c>
    </row>
    <row r="31" spans="1:3" x14ac:dyDescent="0.25">
      <c r="A31" t="s">
        <v>45</v>
      </c>
      <c r="B31">
        <v>2.46180889882528</v>
      </c>
      <c r="C31">
        <v>2.4617999990000001</v>
      </c>
    </row>
    <row r="32" spans="1:3" x14ac:dyDescent="0.25">
      <c r="A32" t="s">
        <v>46</v>
      </c>
      <c r="B32">
        <v>2.46180889882528</v>
      </c>
      <c r="C32">
        <v>2.4617999990000001</v>
      </c>
    </row>
    <row r="33" spans="1:3" x14ac:dyDescent="0.25">
      <c r="A33" t="s">
        <v>47</v>
      </c>
      <c r="B33">
        <v>2.46180889882528</v>
      </c>
      <c r="C33">
        <v>2.4617999990000001</v>
      </c>
    </row>
    <row r="34" spans="1:3" x14ac:dyDescent="0.25">
      <c r="A34" t="s">
        <v>48</v>
      </c>
      <c r="B34">
        <v>2.46180889882528</v>
      </c>
      <c r="C34">
        <v>2.4617999990000001</v>
      </c>
    </row>
    <row r="35" spans="1:3" x14ac:dyDescent="0.25">
      <c r="A35" t="s">
        <v>49</v>
      </c>
      <c r="B35">
        <v>2.46180889882528</v>
      </c>
      <c r="C35">
        <v>2.4617999990000001</v>
      </c>
    </row>
    <row r="36" spans="1:3" x14ac:dyDescent="0.25">
      <c r="A36" t="s">
        <v>50</v>
      </c>
      <c r="B36">
        <v>2.46180889882528</v>
      </c>
      <c r="C36">
        <v>2.4617999990000001</v>
      </c>
    </row>
    <row r="37" spans="1:3" x14ac:dyDescent="0.25">
      <c r="A37" t="s">
        <v>51</v>
      </c>
      <c r="B37">
        <v>2.46180889882528</v>
      </c>
      <c r="C37">
        <v>2.4617999990000001</v>
      </c>
    </row>
    <row r="38" spans="1:3" x14ac:dyDescent="0.25">
      <c r="A38" t="s">
        <v>52</v>
      </c>
      <c r="B38">
        <v>2.46180889882528</v>
      </c>
      <c r="C38">
        <v>2.4617999990000001</v>
      </c>
    </row>
    <row r="39" spans="1:3" x14ac:dyDescent="0.25">
      <c r="A39" t="s">
        <v>53</v>
      </c>
      <c r="B39">
        <v>2.46180889882528</v>
      </c>
      <c r="C39">
        <v>2.4617999990000001</v>
      </c>
    </row>
    <row r="40" spans="1:3" x14ac:dyDescent="0.25">
      <c r="A40" t="s">
        <v>54</v>
      </c>
      <c r="B40">
        <v>2.46180889882528</v>
      </c>
      <c r="C40">
        <v>2.4617999990000001</v>
      </c>
    </row>
    <row r="41" spans="1:3" x14ac:dyDescent="0.25">
      <c r="A41" t="s">
        <v>55</v>
      </c>
      <c r="B41">
        <v>2.46180889882528</v>
      </c>
      <c r="C41">
        <v>2.4617999990000001</v>
      </c>
    </row>
    <row r="42" spans="1:3" x14ac:dyDescent="0.25">
      <c r="A42" t="s">
        <v>56</v>
      </c>
      <c r="B42">
        <v>2.46180889882528</v>
      </c>
      <c r="C42">
        <v>2.4617999990000001</v>
      </c>
    </row>
    <row r="43" spans="1:3" x14ac:dyDescent="0.25">
      <c r="A43" t="s">
        <v>57</v>
      </c>
      <c r="B43">
        <v>2.46180889882528</v>
      </c>
      <c r="C43">
        <v>2.4617999990000001</v>
      </c>
    </row>
    <row r="44" spans="1:3" x14ac:dyDescent="0.25">
      <c r="A44" t="s">
        <v>58</v>
      </c>
      <c r="B44">
        <v>2.46180889882528</v>
      </c>
      <c r="C44">
        <v>2.4617999990000001</v>
      </c>
    </row>
    <row r="45" spans="1:3" x14ac:dyDescent="0.25">
      <c r="A45" t="s">
        <v>59</v>
      </c>
      <c r="B45">
        <v>2.46180889882528</v>
      </c>
      <c r="C45">
        <v>2.4617999990000001</v>
      </c>
    </row>
    <row r="46" spans="1:3" x14ac:dyDescent="0.25">
      <c r="A46" t="s">
        <v>60</v>
      </c>
      <c r="B46">
        <v>2.46180889882528</v>
      </c>
      <c r="C46">
        <v>2.4617999990000001</v>
      </c>
    </row>
    <row r="47" spans="1:3" x14ac:dyDescent="0.25">
      <c r="A47" t="s">
        <v>61</v>
      </c>
      <c r="B47">
        <v>2.46180889882528</v>
      </c>
      <c r="C47">
        <v>2.4617999990000001</v>
      </c>
    </row>
    <row r="48" spans="1:3" x14ac:dyDescent="0.25">
      <c r="A48" t="s">
        <v>62</v>
      </c>
      <c r="B48">
        <v>2.46180889882528</v>
      </c>
      <c r="C48">
        <v>2.4617999990000001</v>
      </c>
    </row>
    <row r="49" spans="1:3" x14ac:dyDescent="0.25">
      <c r="A49" t="s">
        <v>63</v>
      </c>
      <c r="B49">
        <v>2.46180889882528</v>
      </c>
      <c r="C49">
        <v>2.4617999990000001</v>
      </c>
    </row>
    <row r="50" spans="1:3" x14ac:dyDescent="0.25">
      <c r="A50" t="s">
        <v>64</v>
      </c>
      <c r="B50">
        <v>2.46180889882528</v>
      </c>
      <c r="C50">
        <v>2.4617999990000001</v>
      </c>
    </row>
    <row r="51" spans="1:3" x14ac:dyDescent="0.25">
      <c r="A51" t="s">
        <v>65</v>
      </c>
      <c r="B51">
        <v>2.46180889882528</v>
      </c>
      <c r="C51">
        <v>2.4617999990000001</v>
      </c>
    </row>
    <row r="52" spans="1:3" x14ac:dyDescent="0.25">
      <c r="A52" t="s">
        <v>66</v>
      </c>
      <c r="B52">
        <v>2.46180889882528</v>
      </c>
      <c r="C52">
        <v>2.4617999990000001</v>
      </c>
    </row>
    <row r="53" spans="1:3" x14ac:dyDescent="0.25">
      <c r="A53" t="s">
        <v>67</v>
      </c>
      <c r="B53">
        <v>2.46180889882528</v>
      </c>
      <c r="C53">
        <v>2.4617999990000001</v>
      </c>
    </row>
    <row r="54" spans="1:3" x14ac:dyDescent="0.25">
      <c r="A54" t="s">
        <v>68</v>
      </c>
      <c r="B54">
        <v>2.46180889882528</v>
      </c>
      <c r="C54">
        <v>2.4617999990000001</v>
      </c>
    </row>
    <row r="55" spans="1:3" x14ac:dyDescent="0.25">
      <c r="A55" t="s">
        <v>69</v>
      </c>
      <c r="B55">
        <v>2.46180889882528</v>
      </c>
      <c r="C55">
        <v>2.4617999990000001</v>
      </c>
    </row>
    <row r="56" spans="1:3" x14ac:dyDescent="0.25">
      <c r="A56" t="s">
        <v>70</v>
      </c>
      <c r="B56">
        <v>2.46180889882528</v>
      </c>
      <c r="C56">
        <v>2.4617999990000001</v>
      </c>
    </row>
    <row r="57" spans="1:3" x14ac:dyDescent="0.25">
      <c r="A57" t="s">
        <v>71</v>
      </c>
      <c r="B57">
        <v>2.46180889882528</v>
      </c>
      <c r="C57">
        <v>2.4617999990000001</v>
      </c>
    </row>
    <row r="58" spans="1:3" x14ac:dyDescent="0.25">
      <c r="A58" t="s">
        <v>72</v>
      </c>
      <c r="B58">
        <v>2.46180889882528</v>
      </c>
      <c r="C58">
        <v>2.4617999990000001</v>
      </c>
    </row>
    <row r="59" spans="1:3" x14ac:dyDescent="0.25">
      <c r="A59" t="s">
        <v>73</v>
      </c>
      <c r="B59">
        <v>2.46180889882528</v>
      </c>
      <c r="C59">
        <v>2.4617999990000001</v>
      </c>
    </row>
    <row r="60" spans="1:3" x14ac:dyDescent="0.25">
      <c r="A60" t="s">
        <v>74</v>
      </c>
      <c r="B60">
        <v>2.46180889882528</v>
      </c>
      <c r="C60">
        <v>2.4617999990000001</v>
      </c>
    </row>
    <row r="61" spans="1:3" x14ac:dyDescent="0.25">
      <c r="A61" t="s">
        <v>75</v>
      </c>
      <c r="B61">
        <v>2.46180889882528</v>
      </c>
      <c r="C61">
        <v>2.4617999990000001</v>
      </c>
    </row>
    <row r="62" spans="1:3" x14ac:dyDescent="0.25">
      <c r="A62" t="s">
        <v>76</v>
      </c>
      <c r="B62">
        <v>2.2673081956747301</v>
      </c>
      <c r="C62">
        <v>2.267299999</v>
      </c>
    </row>
    <row r="63" spans="1:3" x14ac:dyDescent="0.25">
      <c r="A63" t="s">
        <v>77</v>
      </c>
      <c r="B63">
        <v>2.2673081956747301</v>
      </c>
      <c r="C63">
        <v>2.267299999</v>
      </c>
    </row>
    <row r="64" spans="1:3" x14ac:dyDescent="0.25">
      <c r="A64" t="s">
        <v>78</v>
      </c>
      <c r="B64">
        <v>2.21740801527775</v>
      </c>
      <c r="C64">
        <v>2.217399999</v>
      </c>
    </row>
    <row r="65" spans="1:3" x14ac:dyDescent="0.25">
      <c r="A65" t="s">
        <v>79</v>
      </c>
      <c r="B65">
        <v>2.2282413877754199</v>
      </c>
      <c r="C65">
        <v>2.2400999989999999</v>
      </c>
    </row>
    <row r="66" spans="1:3" x14ac:dyDescent="0.25">
      <c r="A66" t="s">
        <v>80</v>
      </c>
      <c r="B66">
        <v>2.1199076627986799</v>
      </c>
      <c r="C66">
        <v>2.003199999</v>
      </c>
    </row>
    <row r="67" spans="1:3" x14ac:dyDescent="0.25">
      <c r="A67" t="s">
        <v>81</v>
      </c>
      <c r="B67">
        <v>1.9687071165183301</v>
      </c>
      <c r="C67">
        <v>1.8992999989999999</v>
      </c>
    </row>
    <row r="68" spans="1:3" x14ac:dyDescent="0.25">
      <c r="A68" t="s">
        <v>82</v>
      </c>
      <c r="B68">
        <v>1.9068402265264801</v>
      </c>
      <c r="C68">
        <v>1.9133</v>
      </c>
    </row>
    <row r="69" spans="1:3" x14ac:dyDescent="0.25">
      <c r="A69" t="s">
        <v>83</v>
      </c>
      <c r="B69">
        <v>1.9622070926863899</v>
      </c>
      <c r="C69">
        <v>2.0201999989999999</v>
      </c>
    </row>
    <row r="70" spans="1:3" x14ac:dyDescent="0.25">
      <c r="A70" t="s">
        <v>84</v>
      </c>
      <c r="B70">
        <v>2.0149406166596799</v>
      </c>
      <c r="C70">
        <v>1.9522999990000001</v>
      </c>
    </row>
    <row r="71" spans="1:3" x14ac:dyDescent="0.25">
      <c r="A71" t="s">
        <v>85</v>
      </c>
      <c r="B71">
        <v>1.9318736503595699</v>
      </c>
      <c r="C71">
        <v>1.954799999</v>
      </c>
    </row>
    <row r="72" spans="1:3" x14ac:dyDescent="0.25">
      <c r="A72" t="s">
        <v>86</v>
      </c>
      <c r="B72">
        <v>1.9740738022530699</v>
      </c>
      <c r="C72">
        <v>1.9520999990000001</v>
      </c>
    </row>
    <row r="73" spans="1:3" x14ac:dyDescent="0.25">
      <c r="A73" t="s">
        <v>87</v>
      </c>
      <c r="B73">
        <v>1.9235402862331501</v>
      </c>
      <c r="C73">
        <v>1.839699999</v>
      </c>
    </row>
    <row r="74" spans="1:3" x14ac:dyDescent="0.25">
      <c r="A74" t="s">
        <v>88</v>
      </c>
      <c r="B74">
        <v>1.78677312513175</v>
      </c>
      <c r="C74">
        <v>1.7700999989999999</v>
      </c>
    </row>
    <row r="75" spans="1:3" x14ac:dyDescent="0.25">
      <c r="A75" t="s">
        <v>89</v>
      </c>
      <c r="B75">
        <v>1.7774064246029899</v>
      </c>
      <c r="C75">
        <v>1.7749999990000001</v>
      </c>
    </row>
    <row r="76" spans="1:3" x14ac:dyDescent="0.25">
      <c r="A76" t="s">
        <v>90</v>
      </c>
      <c r="B76">
        <v>1.9196402728006601</v>
      </c>
      <c r="C76">
        <v>1.9843999999999999</v>
      </c>
    </row>
    <row r="77" spans="1:3" x14ac:dyDescent="0.25">
      <c r="A77" t="s">
        <v>91</v>
      </c>
      <c r="B77">
        <v>1.9554737350109099</v>
      </c>
      <c r="C77">
        <v>1.9662999999999999</v>
      </c>
    </row>
    <row r="78" spans="1:3" x14ac:dyDescent="0.25">
      <c r="A78" t="s">
        <v>92</v>
      </c>
      <c r="B78">
        <v>1.95954041637927</v>
      </c>
      <c r="C78">
        <v>1.9641999999999999</v>
      </c>
    </row>
    <row r="79" spans="1:3" x14ac:dyDescent="0.25">
      <c r="A79" t="s">
        <v>93</v>
      </c>
      <c r="B79">
        <v>1.9668404431033499</v>
      </c>
      <c r="C79">
        <v>1.9601999999999999</v>
      </c>
    </row>
    <row r="80" spans="1:3" x14ac:dyDescent="0.25">
      <c r="A80" t="s">
        <v>94</v>
      </c>
      <c r="B80">
        <v>1.9381070055607901</v>
      </c>
      <c r="C80">
        <v>1.9117999999999999</v>
      </c>
    </row>
    <row r="81" spans="1:3" x14ac:dyDescent="0.25">
      <c r="A81" t="s">
        <v>95</v>
      </c>
      <c r="B81">
        <v>1.90117353904052</v>
      </c>
      <c r="C81">
        <v>1.880299999</v>
      </c>
    </row>
    <row r="82" spans="1:3" x14ac:dyDescent="0.25">
      <c r="A82" t="s">
        <v>96</v>
      </c>
      <c r="B82">
        <v>1.9028402117324701</v>
      </c>
      <c r="C82">
        <v>1.8972999989999999</v>
      </c>
    </row>
    <row r="83" spans="1:3" x14ac:dyDescent="0.25">
      <c r="A83" t="s">
        <v>97</v>
      </c>
      <c r="B83">
        <v>1.8812401333114701</v>
      </c>
      <c r="C83">
        <v>1.876499999</v>
      </c>
    </row>
    <row r="84" spans="1:3" x14ac:dyDescent="0.25">
      <c r="A84" t="s">
        <v>98</v>
      </c>
      <c r="B84">
        <v>1.84957335283109</v>
      </c>
      <c r="C84">
        <v>1.8484999989999999</v>
      </c>
    </row>
    <row r="85" spans="1:3" x14ac:dyDescent="0.25">
      <c r="A85" t="s">
        <v>99</v>
      </c>
      <c r="B85">
        <v>1.79763983108326</v>
      </c>
      <c r="C85">
        <v>1.7299999989999999</v>
      </c>
    </row>
    <row r="86" spans="1:3" x14ac:dyDescent="0.25">
      <c r="A86" t="s">
        <v>100</v>
      </c>
      <c r="B86">
        <v>1.6815727448158799</v>
      </c>
      <c r="C86">
        <v>1.672899999</v>
      </c>
    </row>
    <row r="87" spans="1:3" x14ac:dyDescent="0.25">
      <c r="A87" t="s">
        <v>101</v>
      </c>
      <c r="B87">
        <v>1.7163062037161101</v>
      </c>
      <c r="C87">
        <v>1.7201999990000001</v>
      </c>
    </row>
    <row r="88" spans="1:3" x14ac:dyDescent="0.25">
      <c r="A88" t="s">
        <v>102</v>
      </c>
      <c r="B88">
        <v>1.7011394825527</v>
      </c>
      <c r="C88">
        <v>1.6894</v>
      </c>
    </row>
    <row r="89" spans="1:3" x14ac:dyDescent="0.25">
      <c r="A89" t="s">
        <v>103</v>
      </c>
      <c r="B89">
        <v>1.6353392443411801</v>
      </c>
      <c r="C89">
        <v>1.5770999990000001</v>
      </c>
    </row>
    <row r="90" spans="1:3" x14ac:dyDescent="0.25">
      <c r="A90" t="s">
        <v>104</v>
      </c>
      <c r="B90">
        <v>1.5759390299334299</v>
      </c>
      <c r="C90">
        <v>1.573699999</v>
      </c>
    </row>
    <row r="91" spans="1:3" x14ac:dyDescent="0.25">
      <c r="A91" t="s">
        <v>105</v>
      </c>
      <c r="B91">
        <v>1.58337239013952</v>
      </c>
      <c r="C91">
        <v>1.5546</v>
      </c>
    </row>
    <row r="92" spans="1:3" x14ac:dyDescent="0.25">
      <c r="A92" t="s">
        <v>106</v>
      </c>
      <c r="B92">
        <v>1.54107223721784</v>
      </c>
      <c r="C92">
        <v>1.5145999990000001</v>
      </c>
    </row>
    <row r="93" spans="1:3" x14ac:dyDescent="0.25">
      <c r="A93" t="s">
        <v>107</v>
      </c>
      <c r="B93">
        <v>1.5193721587686499</v>
      </c>
      <c r="C93">
        <v>1.4961999989999999</v>
      </c>
    </row>
    <row r="94" spans="1:3" x14ac:dyDescent="0.25">
      <c r="A94" t="s">
        <v>108</v>
      </c>
      <c r="B94">
        <v>1.5151388097977601</v>
      </c>
      <c r="C94">
        <v>1.5806</v>
      </c>
    </row>
    <row r="95" spans="1:3" x14ac:dyDescent="0.25">
      <c r="A95" t="s">
        <v>109</v>
      </c>
      <c r="B95">
        <v>1.50083875810083</v>
      </c>
      <c r="C95">
        <v>1.4611000000000001</v>
      </c>
    </row>
    <row r="96" spans="1:3" x14ac:dyDescent="0.25">
      <c r="A96" t="s">
        <v>110</v>
      </c>
      <c r="B96">
        <v>1.4643999990000001</v>
      </c>
      <c r="C96">
        <v>1.474</v>
      </c>
    </row>
    <row r="97" spans="1:3" x14ac:dyDescent="0.25">
      <c r="A97" t="s">
        <v>111</v>
      </c>
      <c r="B97">
        <v>1.51316666566666</v>
      </c>
      <c r="C97">
        <v>1.5302999989999999</v>
      </c>
    </row>
    <row r="98" spans="1:3" x14ac:dyDescent="0.25">
      <c r="A98" t="s">
        <v>112</v>
      </c>
      <c r="B98">
        <v>1.59576666566666</v>
      </c>
      <c r="C98">
        <v>1.6134999990000001</v>
      </c>
    </row>
    <row r="99" spans="1:3" x14ac:dyDescent="0.25">
      <c r="A99" t="s">
        <v>113</v>
      </c>
      <c r="B99">
        <v>1.71506666566666</v>
      </c>
      <c r="C99">
        <v>1.7466999990000001</v>
      </c>
    </row>
    <row r="100" spans="1:3" x14ac:dyDescent="0.25">
      <c r="A100" t="s">
        <v>114</v>
      </c>
      <c r="B100">
        <v>1.7663666659999999</v>
      </c>
      <c r="C100">
        <v>1.7675000000000001</v>
      </c>
    </row>
    <row r="101" spans="1:3" x14ac:dyDescent="0.25">
      <c r="A101" t="s">
        <v>115</v>
      </c>
      <c r="B101">
        <v>1.7409666660000001</v>
      </c>
      <c r="C101">
        <v>1.745499999</v>
      </c>
    </row>
    <row r="102" spans="1:3" x14ac:dyDescent="0.25">
      <c r="A102" t="s">
        <v>116</v>
      </c>
      <c r="B102">
        <v>1.80766666566666</v>
      </c>
      <c r="C102">
        <v>1.8674999990000001</v>
      </c>
    </row>
    <row r="103" spans="1:3" x14ac:dyDescent="0.25">
      <c r="A103" t="s">
        <v>117</v>
      </c>
      <c r="B103">
        <v>1.8528666659999999</v>
      </c>
      <c r="C103">
        <v>1.930999999</v>
      </c>
    </row>
    <row r="104" spans="1:3" x14ac:dyDescent="0.25">
      <c r="A104" t="s">
        <v>118</v>
      </c>
      <c r="B104">
        <v>1.9375666659999999</v>
      </c>
      <c r="C104">
        <v>1.9683999990000001</v>
      </c>
    </row>
    <row r="105" spans="1:3" x14ac:dyDescent="0.25">
      <c r="A105" t="s">
        <v>119</v>
      </c>
      <c r="B105">
        <v>1.9720666656666599</v>
      </c>
      <c r="C105">
        <v>1.922699999</v>
      </c>
    </row>
    <row r="106" spans="1:3" x14ac:dyDescent="0.25">
      <c r="A106" t="s">
        <v>120</v>
      </c>
      <c r="B106">
        <v>1.952799999</v>
      </c>
      <c r="C106">
        <v>1.9940999989999999</v>
      </c>
    </row>
    <row r="107" spans="1:3" x14ac:dyDescent="0.25">
      <c r="A107" t="s">
        <v>121</v>
      </c>
      <c r="B107">
        <v>1.987299999</v>
      </c>
      <c r="C107">
        <v>1.9838</v>
      </c>
    </row>
    <row r="108" spans="1:3" x14ac:dyDescent="0.25">
      <c r="A108" t="s">
        <v>122</v>
      </c>
      <c r="B108">
        <v>1.98339999933333</v>
      </c>
      <c r="C108">
        <v>1.975299999</v>
      </c>
    </row>
    <row r="109" spans="1:3" x14ac:dyDescent="0.25">
      <c r="A109" t="s">
        <v>123</v>
      </c>
      <c r="B109">
        <v>1.97919999933333</v>
      </c>
      <c r="C109">
        <v>1.980899999</v>
      </c>
    </row>
    <row r="110" spans="1:3" x14ac:dyDescent="0.25">
      <c r="A110" t="s">
        <v>124</v>
      </c>
      <c r="B110">
        <v>2.0530666656666599</v>
      </c>
      <c r="C110">
        <v>2.0587999990000001</v>
      </c>
    </row>
    <row r="111" spans="1:3" x14ac:dyDescent="0.25">
      <c r="A111" t="s">
        <v>125</v>
      </c>
      <c r="B111">
        <v>2.16113333266666</v>
      </c>
      <c r="C111">
        <v>2.2473000000000001</v>
      </c>
    </row>
    <row r="112" spans="1:3" x14ac:dyDescent="0.25">
      <c r="A112" t="s">
        <v>126</v>
      </c>
      <c r="B112">
        <v>2.39693333333333</v>
      </c>
      <c r="C112">
        <v>2.5990000000000002</v>
      </c>
    </row>
    <row r="113" spans="1:3" x14ac:dyDescent="0.25">
      <c r="A113" t="s">
        <v>127</v>
      </c>
      <c r="B113">
        <v>2.66903333333333</v>
      </c>
      <c r="C113">
        <v>2.7957000000000001</v>
      </c>
    </row>
    <row r="114" spans="1:3" x14ac:dyDescent="0.25">
      <c r="A114" t="s">
        <v>128</v>
      </c>
      <c r="B114">
        <v>2.82659999966666</v>
      </c>
      <c r="C114">
        <v>2.8199000000000001</v>
      </c>
    </row>
    <row r="115" spans="1:3" x14ac:dyDescent="0.25">
      <c r="A115" t="s">
        <v>129</v>
      </c>
      <c r="B115">
        <v>2.8503666666666598</v>
      </c>
      <c r="C115">
        <v>2.8778999999999999</v>
      </c>
    </row>
    <row r="116" spans="1:3" x14ac:dyDescent="0.25">
      <c r="A116" t="s">
        <v>130</v>
      </c>
      <c r="B116">
        <v>2.9129</v>
      </c>
      <c r="C116">
        <v>2.9681000000000002</v>
      </c>
    </row>
    <row r="117" spans="1:3" x14ac:dyDescent="0.25">
      <c r="A117" t="s">
        <v>131</v>
      </c>
      <c r="B117">
        <v>3.1567666666666598</v>
      </c>
      <c r="C117">
        <v>3.2014999999999998</v>
      </c>
    </row>
    <row r="118" spans="1:3" x14ac:dyDescent="0.25">
      <c r="A118" t="s">
        <v>132</v>
      </c>
      <c r="B118">
        <v>3.2068333330000001</v>
      </c>
      <c r="C118">
        <v>3.2206999999999999</v>
      </c>
    </row>
    <row r="119" spans="1:3" x14ac:dyDescent="0.25">
      <c r="A119" t="s">
        <v>133</v>
      </c>
      <c r="B119">
        <v>3.2013333333333298</v>
      </c>
      <c r="C119">
        <v>3.1983000000000001</v>
      </c>
    </row>
    <row r="120" spans="1:3" x14ac:dyDescent="0.25">
      <c r="A120" t="s">
        <v>134</v>
      </c>
      <c r="B120">
        <v>3.6827999999999999</v>
      </c>
      <c r="C120">
        <v>3.7147000000000001</v>
      </c>
    </row>
    <row r="121" spans="1:3" x14ac:dyDescent="0.25">
      <c r="A121" t="s">
        <v>135</v>
      </c>
      <c r="B121">
        <v>3.7202000000000002</v>
      </c>
      <c r="C121">
        <v>3.7221000000000002</v>
      </c>
    </row>
    <row r="122" spans="1:3" x14ac:dyDescent="0.25">
      <c r="A122" t="s">
        <v>136</v>
      </c>
      <c r="B122">
        <v>3.7221000000000002</v>
      </c>
      <c r="C122">
        <v>3.7221000000000002</v>
      </c>
    </row>
    <row r="123" spans="1:3" x14ac:dyDescent="0.25">
      <c r="A123" t="s">
        <v>137</v>
      </c>
      <c r="B123">
        <v>3.7221000000000002</v>
      </c>
      <c r="C123">
        <v>3.7221000000000002</v>
      </c>
    </row>
    <row r="124" spans="1:3" x14ac:dyDescent="0.25">
      <c r="A124" t="s">
        <v>138</v>
      </c>
      <c r="B124">
        <v>3.7221000000000002</v>
      </c>
      <c r="C124">
        <v>3.7221000000000002</v>
      </c>
    </row>
    <row r="125" spans="1:3" x14ac:dyDescent="0.25">
      <c r="A125" t="s">
        <v>139</v>
      </c>
      <c r="B125">
        <v>3.7221000000000002</v>
      </c>
      <c r="C125">
        <v>3.7221000000000002</v>
      </c>
    </row>
    <row r="126" spans="1:3" x14ac:dyDescent="0.25">
      <c r="A126" t="s">
        <v>140</v>
      </c>
      <c r="B126">
        <v>3.7221000000000002</v>
      </c>
      <c r="C126">
        <v>3.7221000000000002</v>
      </c>
    </row>
    <row r="127" spans="1:3" x14ac:dyDescent="0.25">
      <c r="A127" t="s">
        <v>141</v>
      </c>
      <c r="B127">
        <v>3.7221000000000002</v>
      </c>
      <c r="C127">
        <v>3.7221000000000002</v>
      </c>
    </row>
    <row r="128" spans="1:3" x14ac:dyDescent="0.25">
      <c r="A128" t="s">
        <v>142</v>
      </c>
      <c r="B128">
        <v>3.7221000000000002</v>
      </c>
      <c r="C128">
        <v>3.7221000000000002</v>
      </c>
    </row>
    <row r="129" spans="1:3" x14ac:dyDescent="0.25">
      <c r="A129" t="s">
        <v>143</v>
      </c>
      <c r="B129">
        <v>3.7221000000000002</v>
      </c>
      <c r="C129">
        <v>3.7221000000000002</v>
      </c>
    </row>
    <row r="130" spans="1:3" x14ac:dyDescent="0.25">
      <c r="A130" t="s">
        <v>144</v>
      </c>
      <c r="B130">
        <v>3.7221000000000002</v>
      </c>
      <c r="C130">
        <v>3.7221000000000002</v>
      </c>
    </row>
    <row r="131" spans="1:3" x14ac:dyDescent="0.25">
      <c r="A131" t="s">
        <v>145</v>
      </c>
      <c r="B131">
        <v>3.7221000000000002</v>
      </c>
      <c r="C131">
        <v>3.7221000000000002</v>
      </c>
    </row>
    <row r="132" spans="1:3" x14ac:dyDescent="0.25">
      <c r="A132" t="s">
        <v>146</v>
      </c>
      <c r="B132">
        <v>3.7221000000000002</v>
      </c>
      <c r="C132">
        <v>3.7221000000000002</v>
      </c>
    </row>
    <row r="133" spans="1:3" x14ac:dyDescent="0.25">
      <c r="A133" t="s">
        <v>147</v>
      </c>
      <c r="B133">
        <v>3.8941333333333299</v>
      </c>
      <c r="C133">
        <v>4.7221000000000002</v>
      </c>
    </row>
    <row r="134" spans="1:3" x14ac:dyDescent="0.25">
      <c r="A134" t="s">
        <v>148</v>
      </c>
      <c r="B134">
        <v>4.7221000000000002</v>
      </c>
      <c r="C134">
        <v>4.7221000000000002</v>
      </c>
    </row>
    <row r="135" spans="1:3" x14ac:dyDescent="0.25">
      <c r="A135" t="s">
        <v>149</v>
      </c>
      <c r="B135">
        <v>4.7221000000000002</v>
      </c>
      <c r="C135">
        <v>4.7221000000000002</v>
      </c>
    </row>
    <row r="136" spans="1:3" x14ac:dyDescent="0.25">
      <c r="A136" t="s">
        <v>150</v>
      </c>
      <c r="B136">
        <v>4.7221000000000002</v>
      </c>
      <c r="C136">
        <v>4.7221000000000002</v>
      </c>
    </row>
    <row r="137" spans="1:3" x14ac:dyDescent="0.25">
      <c r="A137" t="s">
        <v>151</v>
      </c>
      <c r="B137">
        <v>4.9665333333333299</v>
      </c>
      <c r="C137">
        <v>5.2221000000000002</v>
      </c>
    </row>
    <row r="138" spans="1:3" x14ac:dyDescent="0.25">
      <c r="A138" t="s">
        <v>152</v>
      </c>
      <c r="B138">
        <v>5.2221000000000002</v>
      </c>
      <c r="C138">
        <v>5.2221000000000002</v>
      </c>
    </row>
    <row r="139" spans="1:3" x14ac:dyDescent="0.25">
      <c r="A139" t="s">
        <v>153</v>
      </c>
      <c r="B139">
        <v>5.3110999999999997</v>
      </c>
      <c r="C139">
        <v>5.3555999999999999</v>
      </c>
    </row>
    <row r="140" spans="1:3" x14ac:dyDescent="0.25">
      <c r="A140" t="s">
        <v>154</v>
      </c>
      <c r="B140">
        <v>5.3627666666666602</v>
      </c>
      <c r="C140">
        <v>5.3765000000000001</v>
      </c>
    </row>
    <row r="141" spans="1:3" x14ac:dyDescent="0.25">
      <c r="A141" t="s">
        <v>155</v>
      </c>
      <c r="B141">
        <v>5.3975999999999997</v>
      </c>
      <c r="C141">
        <v>5.4341999999999997</v>
      </c>
    </row>
    <row r="142" spans="1:3" x14ac:dyDescent="0.25">
      <c r="A142" t="s">
        <v>156</v>
      </c>
      <c r="B142">
        <v>5.4616666666666598</v>
      </c>
      <c r="C142">
        <v>5.4675000000000002</v>
      </c>
    </row>
    <row r="143" spans="1:3" x14ac:dyDescent="0.25">
      <c r="A143" t="s">
        <v>157</v>
      </c>
      <c r="B143">
        <v>5.4917333333333298</v>
      </c>
      <c r="C143">
        <v>5.4621000000000004</v>
      </c>
    </row>
    <row r="144" spans="1:3" x14ac:dyDescent="0.25">
      <c r="A144" t="s">
        <v>158</v>
      </c>
      <c r="B144">
        <v>5.4555666666666598</v>
      </c>
      <c r="C144">
        <v>5.5002000000000004</v>
      </c>
    </row>
    <row r="145" spans="1:3" x14ac:dyDescent="0.25">
      <c r="A145" t="s">
        <v>159</v>
      </c>
      <c r="B145">
        <v>5.6494</v>
      </c>
      <c r="C145">
        <v>5.7518000000000002</v>
      </c>
    </row>
    <row r="146" spans="1:3" x14ac:dyDescent="0.25">
      <c r="A146" t="s">
        <v>160</v>
      </c>
      <c r="B146">
        <v>5.7550666666666599</v>
      </c>
      <c r="C146">
        <v>5.7190000000000003</v>
      </c>
    </row>
    <row r="147" spans="1:3" x14ac:dyDescent="0.25">
      <c r="A147" t="s">
        <v>161</v>
      </c>
      <c r="B147">
        <v>5.7218</v>
      </c>
      <c r="C147">
        <v>5.7611999999999997</v>
      </c>
    </row>
    <row r="148" spans="1:3" x14ac:dyDescent="0.25">
      <c r="A148" t="s">
        <v>162</v>
      </c>
      <c r="B148">
        <v>5.7748666666666599</v>
      </c>
      <c r="C148">
        <v>5.7868000000000004</v>
      </c>
    </row>
    <row r="149" spans="1:3" x14ac:dyDescent="0.25">
      <c r="A149" t="s">
        <v>163</v>
      </c>
      <c r="B149">
        <v>5.7961</v>
      </c>
      <c r="C149">
        <v>5.8</v>
      </c>
    </row>
    <row r="150" spans="1:3" x14ac:dyDescent="0.25">
      <c r="A150" t="s">
        <v>164</v>
      </c>
      <c r="B150">
        <v>8.7018666666666604</v>
      </c>
      <c r="C150">
        <v>8.7080000000000002</v>
      </c>
    </row>
    <row r="151" spans="1:3" x14ac:dyDescent="0.25">
      <c r="A151" t="s">
        <v>165</v>
      </c>
      <c r="B151">
        <v>8.6725333333333303</v>
      </c>
      <c r="C151">
        <v>8.6525999999999996</v>
      </c>
    </row>
    <row r="152" spans="1:3" x14ac:dyDescent="0.25">
      <c r="A152" t="s">
        <v>166</v>
      </c>
      <c r="B152">
        <v>8.5901333333333305</v>
      </c>
      <c r="C152">
        <v>8.5300999999999991</v>
      </c>
    </row>
    <row r="153" spans="1:3" x14ac:dyDescent="0.25">
      <c r="A153" t="s">
        <v>167</v>
      </c>
      <c r="B153">
        <v>8.5104373333333303</v>
      </c>
      <c r="C153">
        <v>8.4461999999999993</v>
      </c>
    </row>
    <row r="154" spans="1:3" x14ac:dyDescent="0.25">
      <c r="A154" t="s">
        <v>168</v>
      </c>
      <c r="B154">
        <v>8.4347666666666594</v>
      </c>
      <c r="C154">
        <v>8.4268999999999998</v>
      </c>
    </row>
    <row r="155" spans="1:3" x14ac:dyDescent="0.25">
      <c r="A155" t="s">
        <v>169</v>
      </c>
      <c r="B155">
        <v>8.3471333333333302</v>
      </c>
      <c r="C155">
        <v>8.3010999999999999</v>
      </c>
    </row>
    <row r="156" spans="1:3" x14ac:dyDescent="0.25">
      <c r="A156" t="s">
        <v>170</v>
      </c>
      <c r="B156">
        <v>8.3088999999999995</v>
      </c>
      <c r="C156">
        <v>8.3187999999999995</v>
      </c>
    </row>
    <row r="157" spans="1:3" x14ac:dyDescent="0.25">
      <c r="A157" t="s">
        <v>171</v>
      </c>
      <c r="B157">
        <v>8.31486666666666</v>
      </c>
      <c r="C157">
        <v>8.3173999999999992</v>
      </c>
    </row>
    <row r="158" spans="1:3" x14ac:dyDescent="0.25">
      <c r="A158" t="s">
        <v>172</v>
      </c>
      <c r="B158">
        <v>8.3202333333333307</v>
      </c>
      <c r="C158">
        <v>8.3338999999999999</v>
      </c>
    </row>
    <row r="159" spans="1:3" x14ac:dyDescent="0.25">
      <c r="A159" t="s">
        <v>173</v>
      </c>
      <c r="B159">
        <v>8.3276000000000003</v>
      </c>
      <c r="C159">
        <v>8.3221000000000007</v>
      </c>
    </row>
    <row r="160" spans="1:3" x14ac:dyDescent="0.25">
      <c r="A160" t="s">
        <v>174</v>
      </c>
      <c r="B160">
        <v>8.3094666666666601</v>
      </c>
      <c r="C160">
        <v>8.3017000000000003</v>
      </c>
    </row>
    <row r="161" spans="1:3" x14ac:dyDescent="0.25">
      <c r="A161" t="s">
        <v>175</v>
      </c>
      <c r="B161">
        <v>8.2994000000000003</v>
      </c>
      <c r="C161">
        <v>8.2981999999999996</v>
      </c>
    </row>
    <row r="162" spans="1:3" x14ac:dyDescent="0.25">
      <c r="A162" t="s">
        <v>176</v>
      </c>
      <c r="B162">
        <v>8.2949666666666602</v>
      </c>
      <c r="C162">
        <v>8.2964000000000002</v>
      </c>
    </row>
    <row r="163" spans="1:3" x14ac:dyDescent="0.25">
      <c r="A163" t="s">
        <v>177</v>
      </c>
      <c r="B163">
        <v>8.2935666666666599</v>
      </c>
      <c r="C163">
        <v>8.2908000000000008</v>
      </c>
    </row>
    <row r="164" spans="1:3" x14ac:dyDescent="0.25">
      <c r="A164" t="s">
        <v>178</v>
      </c>
      <c r="B164">
        <v>8.2892333333333301</v>
      </c>
      <c r="C164">
        <v>8.2851999999999997</v>
      </c>
    </row>
    <row r="165" spans="1:3" x14ac:dyDescent="0.25">
      <c r="A165" t="s">
        <v>179</v>
      </c>
      <c r="B165">
        <v>8.2814999999999994</v>
      </c>
      <c r="C165">
        <v>8.2797999999999998</v>
      </c>
    </row>
    <row r="166" spans="1:3" x14ac:dyDescent="0.25">
      <c r="A166" t="s">
        <v>180</v>
      </c>
      <c r="B166">
        <v>8.2791333333333306</v>
      </c>
      <c r="C166">
        <v>8.2790999999999997</v>
      </c>
    </row>
    <row r="167" spans="1:3" x14ac:dyDescent="0.25">
      <c r="A167" t="s">
        <v>181</v>
      </c>
      <c r="B167">
        <v>8.2792999999999992</v>
      </c>
      <c r="C167">
        <v>8.2797999999999998</v>
      </c>
    </row>
    <row r="168" spans="1:3" x14ac:dyDescent="0.25">
      <c r="A168" t="s">
        <v>182</v>
      </c>
      <c r="B168">
        <v>8.2795666666666605</v>
      </c>
      <c r="C168">
        <v>8.2782</v>
      </c>
    </row>
    <row r="169" spans="1:3" x14ac:dyDescent="0.25">
      <c r="A169" t="s">
        <v>183</v>
      </c>
      <c r="B169">
        <v>8.27783333333333</v>
      </c>
      <c r="C169">
        <v>8.2787000000000006</v>
      </c>
    </row>
    <row r="170" spans="1:3" x14ac:dyDescent="0.25">
      <c r="A170" t="s">
        <v>184</v>
      </c>
      <c r="B170">
        <v>8.2787000000000006</v>
      </c>
      <c r="C170">
        <v>8.2799999999999994</v>
      </c>
    </row>
    <row r="171" spans="1:3" x14ac:dyDescent="0.25">
      <c r="A171" t="s">
        <v>185</v>
      </c>
      <c r="B171">
        <v>8.2785633333333308</v>
      </c>
      <c r="C171">
        <v>8.2787000000000006</v>
      </c>
    </row>
    <row r="172" spans="1:3" x14ac:dyDescent="0.25">
      <c r="A172" t="s">
        <v>186</v>
      </c>
      <c r="B172">
        <v>8.2774300000000007</v>
      </c>
      <c r="C172">
        <v>8.2774999999999999</v>
      </c>
    </row>
    <row r="173" spans="1:3" x14ac:dyDescent="0.25">
      <c r="A173" t="s">
        <v>187</v>
      </c>
      <c r="B173">
        <v>8.2783066666666603</v>
      </c>
      <c r="C173">
        <v>8.2795000000000005</v>
      </c>
    </row>
    <row r="174" spans="1:3" x14ac:dyDescent="0.25">
      <c r="A174" t="s">
        <v>188</v>
      </c>
      <c r="B174">
        <v>8.2786433333333296</v>
      </c>
      <c r="C174">
        <v>8.2787000000000006</v>
      </c>
    </row>
    <row r="175" spans="1:3" x14ac:dyDescent="0.25">
      <c r="A175" t="s">
        <v>189</v>
      </c>
      <c r="B175">
        <v>8.2781966666666609</v>
      </c>
      <c r="C175">
        <v>8.2782</v>
      </c>
    </row>
    <row r="176" spans="1:3" x14ac:dyDescent="0.25">
      <c r="A176" t="s">
        <v>190</v>
      </c>
      <c r="B176">
        <v>8.27952333333333</v>
      </c>
      <c r="C176">
        <v>8.2797999999999998</v>
      </c>
    </row>
    <row r="177" spans="1:3" x14ac:dyDescent="0.25">
      <c r="A177" t="s">
        <v>191</v>
      </c>
      <c r="B177">
        <v>8.2776533333333298</v>
      </c>
      <c r="C177">
        <v>8.2774000000000001</v>
      </c>
    </row>
    <row r="178" spans="1:3" x14ac:dyDescent="0.25">
      <c r="A178" t="s">
        <v>192</v>
      </c>
      <c r="B178">
        <v>8.2774000000000001</v>
      </c>
      <c r="C178">
        <v>8.2776999999999994</v>
      </c>
    </row>
    <row r="179" spans="1:3" x14ac:dyDescent="0.25">
      <c r="A179" t="s">
        <v>193</v>
      </c>
      <c r="B179">
        <v>8.2771299999999997</v>
      </c>
      <c r="C179">
        <v>8.2766999999999999</v>
      </c>
    </row>
    <row r="180" spans="1:3" x14ac:dyDescent="0.25">
      <c r="A180" t="s">
        <v>194</v>
      </c>
      <c r="B180">
        <v>8.2768899999999999</v>
      </c>
      <c r="C180">
        <v>8.2767999999999997</v>
      </c>
    </row>
    <row r="181" spans="1:3" x14ac:dyDescent="0.25">
      <c r="A181" t="s">
        <v>195</v>
      </c>
      <c r="B181">
        <v>8.2768533333333298</v>
      </c>
      <c r="C181">
        <v>8.2767999999999997</v>
      </c>
    </row>
    <row r="182" spans="1:3" x14ac:dyDescent="0.25">
      <c r="A182" t="s">
        <v>196</v>
      </c>
      <c r="B182">
        <v>8.27680333333333</v>
      </c>
      <c r="C182">
        <v>8.2774000000000001</v>
      </c>
    </row>
    <row r="183" spans="1:3" x14ac:dyDescent="0.25">
      <c r="A183" t="s">
        <v>197</v>
      </c>
      <c r="B183">
        <v>8.2770799999999998</v>
      </c>
      <c r="C183">
        <v>8.2771000000000008</v>
      </c>
    </row>
    <row r="184" spans="1:3" x14ac:dyDescent="0.25">
      <c r="A184" t="s">
        <v>198</v>
      </c>
      <c r="B184">
        <v>8.2768200000000007</v>
      </c>
      <c r="C184">
        <v>8.2772000000000006</v>
      </c>
    </row>
    <row r="185" spans="1:3" x14ac:dyDescent="0.25">
      <c r="A185" t="s">
        <v>199</v>
      </c>
      <c r="B185">
        <v>8.2771266666666605</v>
      </c>
      <c r="C185">
        <v>8.2773000000000003</v>
      </c>
    </row>
    <row r="186" spans="1:3" x14ac:dyDescent="0.25">
      <c r="A186" t="s">
        <v>200</v>
      </c>
      <c r="B186">
        <v>8.2770966666666599</v>
      </c>
      <c r="C186">
        <v>8.2774000000000001</v>
      </c>
    </row>
    <row r="187" spans="1:3" x14ac:dyDescent="0.25">
      <c r="A187" t="s">
        <v>201</v>
      </c>
      <c r="B187">
        <v>8.2770366666666604</v>
      </c>
      <c r="C187">
        <v>8.2774000000000001</v>
      </c>
    </row>
    <row r="188" spans="1:3" x14ac:dyDescent="0.25">
      <c r="A188" t="s">
        <v>202</v>
      </c>
      <c r="B188">
        <v>8.2771166666666591</v>
      </c>
      <c r="C188">
        <v>8.2769999999999992</v>
      </c>
    </row>
    <row r="189" spans="1:3" x14ac:dyDescent="0.25">
      <c r="A189" t="s">
        <v>203</v>
      </c>
      <c r="B189">
        <v>8.2768966666666604</v>
      </c>
      <c r="C189">
        <v>8.2766999999999999</v>
      </c>
    </row>
    <row r="190" spans="1:3" x14ac:dyDescent="0.25">
      <c r="A190" t="s">
        <v>204</v>
      </c>
      <c r="B190">
        <v>8.2770799999999998</v>
      </c>
      <c r="C190">
        <v>8.2769999999999992</v>
      </c>
    </row>
    <row r="191" spans="1:3" x14ac:dyDescent="0.25">
      <c r="A191" t="s">
        <v>205</v>
      </c>
      <c r="B191">
        <v>8.2768833333333305</v>
      </c>
      <c r="C191">
        <v>8.2766000000000002</v>
      </c>
    </row>
    <row r="192" spans="1:3" x14ac:dyDescent="0.25">
      <c r="A192" t="s">
        <v>206</v>
      </c>
      <c r="B192">
        <v>8.2767266666666597</v>
      </c>
      <c r="C192">
        <v>8.2766000000000002</v>
      </c>
    </row>
    <row r="193" spans="1:3" x14ac:dyDescent="0.25">
      <c r="A193" t="s">
        <v>207</v>
      </c>
      <c r="B193">
        <v>8.2765133333333303</v>
      </c>
      <c r="C193">
        <v>8.2765000000000004</v>
      </c>
    </row>
    <row r="194" spans="1:3" x14ac:dyDescent="0.25">
      <c r="A194" t="s">
        <v>208</v>
      </c>
      <c r="B194">
        <v>8.2765000000000004</v>
      </c>
      <c r="C194">
        <v>8.2765000000000004</v>
      </c>
    </row>
    <row r="195" spans="1:3" x14ac:dyDescent="0.25">
      <c r="A195" t="s">
        <v>209</v>
      </c>
      <c r="B195">
        <v>8.2765000000000004</v>
      </c>
      <c r="C195">
        <v>8.2765000000000004</v>
      </c>
    </row>
    <row r="196" spans="1:3" x14ac:dyDescent="0.25">
      <c r="A196" t="s">
        <v>210</v>
      </c>
      <c r="B196">
        <v>8.1411966666666604</v>
      </c>
      <c r="C196">
        <v>8.0920000000000005</v>
      </c>
    </row>
    <row r="197" spans="1:3" x14ac:dyDescent="0.25">
      <c r="A197" t="s">
        <v>211</v>
      </c>
      <c r="B197">
        <v>8.0830699999999993</v>
      </c>
      <c r="C197">
        <v>8.0701999999999998</v>
      </c>
    </row>
    <row r="198" spans="1:3" x14ac:dyDescent="0.25">
      <c r="A198" t="s">
        <v>212</v>
      </c>
      <c r="B198">
        <v>8.0503066666666605</v>
      </c>
      <c r="C198">
        <v>8.0169999999999995</v>
      </c>
    </row>
    <row r="199" spans="1:3" x14ac:dyDescent="0.25">
      <c r="A199" t="s">
        <v>213</v>
      </c>
      <c r="B199">
        <v>8.0122633333333297</v>
      </c>
      <c r="C199">
        <v>7.9955999999999996</v>
      </c>
    </row>
    <row r="200" spans="1:3" x14ac:dyDescent="0.25">
      <c r="A200" t="s">
        <v>214</v>
      </c>
      <c r="B200">
        <v>7.9667599999999998</v>
      </c>
      <c r="C200">
        <v>7.9086999999999996</v>
      </c>
    </row>
    <row r="201" spans="1:3" x14ac:dyDescent="0.25">
      <c r="A201" t="s">
        <v>215</v>
      </c>
      <c r="B201">
        <v>7.8644233333333302</v>
      </c>
      <c r="C201">
        <v>7.8087</v>
      </c>
    </row>
    <row r="202" spans="1:3" x14ac:dyDescent="0.25">
      <c r="A202" t="s">
        <v>216</v>
      </c>
      <c r="B202">
        <v>7.7610666666666601</v>
      </c>
      <c r="C202">
        <v>7.7342000000000004</v>
      </c>
    </row>
    <row r="203" spans="1:3" x14ac:dyDescent="0.25">
      <c r="A203" t="s">
        <v>217</v>
      </c>
      <c r="B203">
        <v>7.6773833333333297</v>
      </c>
      <c r="C203">
        <v>7.6154999999999999</v>
      </c>
    </row>
    <row r="204" spans="1:3" x14ac:dyDescent="0.25">
      <c r="A204" t="s">
        <v>218</v>
      </c>
      <c r="B204">
        <v>7.5597133333333302</v>
      </c>
      <c r="C204">
        <v>7.5107999999999997</v>
      </c>
    </row>
    <row r="205" spans="1:3" x14ac:dyDescent="0.25">
      <c r="A205" t="s">
        <v>219</v>
      </c>
      <c r="B205">
        <v>7.4319666666666597</v>
      </c>
      <c r="C205">
        <v>7.3045999999999998</v>
      </c>
    </row>
    <row r="206" spans="1:3" x14ac:dyDescent="0.25">
      <c r="A206" t="s">
        <v>220</v>
      </c>
      <c r="B206">
        <v>7.1626866666666604</v>
      </c>
      <c r="C206">
        <v>7.0190000000000001</v>
      </c>
    </row>
    <row r="207" spans="1:3" x14ac:dyDescent="0.25">
      <c r="A207" t="s">
        <v>221</v>
      </c>
      <c r="B207">
        <v>6.9577533333333301</v>
      </c>
      <c r="C207">
        <v>6.8590999999999998</v>
      </c>
    </row>
    <row r="208" spans="1:3" x14ac:dyDescent="0.25">
      <c r="A208" t="s">
        <v>222</v>
      </c>
      <c r="B208">
        <v>6.83991333333333</v>
      </c>
      <c r="C208">
        <v>6.8182999999999998</v>
      </c>
    </row>
    <row r="209" spans="1:3" x14ac:dyDescent="0.25">
      <c r="A209" t="s">
        <v>223</v>
      </c>
      <c r="B209">
        <v>6.8342666666666601</v>
      </c>
      <c r="C209">
        <v>6.8346</v>
      </c>
    </row>
    <row r="210" spans="1:3" x14ac:dyDescent="0.25">
      <c r="A210" t="s">
        <v>224</v>
      </c>
      <c r="B210">
        <v>6.8373533333333301</v>
      </c>
      <c r="C210">
        <v>6.8358999999999996</v>
      </c>
    </row>
    <row r="211" spans="1:3" x14ac:dyDescent="0.25">
      <c r="A211" t="s">
        <v>225</v>
      </c>
      <c r="B211">
        <v>6.8296550207939699</v>
      </c>
      <c r="C211">
        <v>6.8319000000000001</v>
      </c>
    </row>
    <row r="212" spans="1:3" x14ac:dyDescent="0.25">
      <c r="A212" t="s">
        <v>226</v>
      </c>
      <c r="B212">
        <v>6.8310498211933002</v>
      </c>
      <c r="C212">
        <v>6.8289999999999997</v>
      </c>
    </row>
    <row r="213" spans="1:3" x14ac:dyDescent="0.25">
      <c r="A213" t="s">
        <v>227</v>
      </c>
      <c r="B213">
        <v>6.8276060317460301</v>
      </c>
      <c r="C213">
        <v>6.8281999999999998</v>
      </c>
    </row>
    <row r="214" spans="1:3" x14ac:dyDescent="0.25">
      <c r="A214" t="s">
        <v>228</v>
      </c>
      <c r="B214">
        <v>6.8269351487414101</v>
      </c>
      <c r="C214">
        <v>6.8262999999999998</v>
      </c>
    </row>
    <row r="215" spans="1:3" x14ac:dyDescent="0.25">
      <c r="A215" t="s">
        <v>229</v>
      </c>
      <c r="B215">
        <v>6.8233506265664099</v>
      </c>
      <c r="C215">
        <v>6.7908999999999997</v>
      </c>
    </row>
    <row r="216" spans="1:3" x14ac:dyDescent="0.25">
      <c r="A216" t="s">
        <v>230</v>
      </c>
      <c r="B216">
        <v>6.76993605381546</v>
      </c>
      <c r="C216">
        <v>6.7011000000000003</v>
      </c>
    </row>
    <row r="217" spans="1:3" x14ac:dyDescent="0.25">
      <c r="A217" t="s">
        <v>231</v>
      </c>
      <c r="B217">
        <v>6.6608542857142803</v>
      </c>
      <c r="C217">
        <v>6.6228999999999996</v>
      </c>
    </row>
    <row r="218" spans="1:3" x14ac:dyDescent="0.25">
      <c r="A218" t="s">
        <v>232</v>
      </c>
      <c r="B218">
        <v>6.5845544676909604</v>
      </c>
      <c r="C218">
        <v>6.5564</v>
      </c>
    </row>
    <row r="219" spans="1:3" x14ac:dyDescent="0.25">
      <c r="A219" t="s">
        <v>233</v>
      </c>
      <c r="B219">
        <v>6.50217714285714</v>
      </c>
      <c r="C219">
        <v>6.4715999999999996</v>
      </c>
    </row>
    <row r="220" spans="1:3" x14ac:dyDescent="0.25">
      <c r="A220" t="s">
        <v>234</v>
      </c>
      <c r="B220">
        <v>6.4176803623188396</v>
      </c>
      <c r="C220">
        <v>6.3548999999999998</v>
      </c>
    </row>
    <row r="221" spans="1:3" x14ac:dyDescent="0.25">
      <c r="A221" t="s">
        <v>235</v>
      </c>
      <c r="B221">
        <v>6.3414333333333301</v>
      </c>
      <c r="C221">
        <v>6.3009000000000004</v>
      </c>
    </row>
    <row r="222" spans="1:3" x14ac:dyDescent="0.25">
      <c r="A222" t="s">
        <v>236</v>
      </c>
      <c r="B222">
        <v>6.3080987878787802</v>
      </c>
      <c r="C222">
        <v>6.2942999999999998</v>
      </c>
    </row>
    <row r="223" spans="1:3" x14ac:dyDescent="0.25">
      <c r="A223" t="s">
        <v>237</v>
      </c>
      <c r="B223">
        <v>6.3065796732026103</v>
      </c>
      <c r="C223">
        <v>6.3249000000000004</v>
      </c>
    </row>
    <row r="224" spans="1:3" x14ac:dyDescent="0.25">
      <c r="A224" t="s">
        <v>238</v>
      </c>
      <c r="B224">
        <v>6.3345984018015997</v>
      </c>
      <c r="C224">
        <v>6.3410000000000002</v>
      </c>
    </row>
    <row r="225" spans="1:3" x14ac:dyDescent="0.25">
      <c r="A225" t="s">
        <v>239</v>
      </c>
      <c r="B225">
        <v>6.3000544444444397</v>
      </c>
      <c r="C225">
        <v>6.2896000000000001</v>
      </c>
    </row>
    <row r="226" spans="1:3" x14ac:dyDescent="0.25">
      <c r="A226" t="s">
        <v>240</v>
      </c>
      <c r="B226">
        <v>6.2791684210526304</v>
      </c>
      <c r="C226">
        <v>6.2742000000000004</v>
      </c>
    </row>
    <row r="227" spans="1:3" x14ac:dyDescent="0.25">
      <c r="A227" t="s">
        <v>241</v>
      </c>
      <c r="B227">
        <v>6.2052171429682499</v>
      </c>
      <c r="C227">
        <v>6.1779000000000002</v>
      </c>
    </row>
    <row r="228" spans="1:3" x14ac:dyDescent="0.25">
      <c r="A228" t="s">
        <v>242</v>
      </c>
      <c r="B228">
        <v>6.1668934343434296</v>
      </c>
      <c r="C228">
        <v>6.1479999999999997</v>
      </c>
    </row>
    <row r="229" spans="1:3" x14ac:dyDescent="0.25">
      <c r="A229" t="s">
        <v>243</v>
      </c>
      <c r="B229">
        <v>6.1317543859649097</v>
      </c>
      <c r="C229">
        <v>6.1024000000000003</v>
      </c>
    </row>
    <row r="230" spans="1:3" x14ac:dyDescent="0.25">
      <c r="A230" t="s">
        <v>244</v>
      </c>
      <c r="B230">
        <v>6.1180292397660798</v>
      </c>
      <c r="C230">
        <v>6.1520999999999999</v>
      </c>
    </row>
    <row r="231" spans="1:3" x14ac:dyDescent="0.25">
      <c r="A231" t="s">
        <v>245</v>
      </c>
      <c r="B231">
        <v>6.1581184126984096</v>
      </c>
      <c r="C231">
        <v>6.1528</v>
      </c>
    </row>
    <row r="232" spans="1:3" x14ac:dyDescent="0.25">
      <c r="A232" t="s">
        <v>246</v>
      </c>
      <c r="B232">
        <v>6.1600630952380904</v>
      </c>
      <c r="C232">
        <v>6.1524999999999999</v>
      </c>
    </row>
    <row r="233" spans="1:3" x14ac:dyDescent="0.25">
      <c r="A233" t="s">
        <v>247</v>
      </c>
      <c r="B233">
        <v>6.1375256302521004</v>
      </c>
      <c r="C233">
        <v>6.1189999999999998</v>
      </c>
    </row>
    <row r="234" spans="1:3" x14ac:dyDescent="0.25">
      <c r="A234" t="s">
        <v>248</v>
      </c>
      <c r="B234">
        <v>6.1374272765246403</v>
      </c>
      <c r="C234">
        <v>6.1421999999999999</v>
      </c>
    </row>
    <row r="235" spans="1:3" x14ac:dyDescent="0.25">
      <c r="A235" t="s">
        <v>249</v>
      </c>
      <c r="B235">
        <v>6.1200232247284898</v>
      </c>
      <c r="C235">
        <v>6.1135999999999999</v>
      </c>
    </row>
    <row r="236" spans="1:3" x14ac:dyDescent="0.25">
      <c r="A236" t="s">
        <v>250</v>
      </c>
      <c r="B236">
        <v>6.2638637301587297</v>
      </c>
      <c r="C236">
        <v>6.3613</v>
      </c>
    </row>
    <row r="237" spans="1:3" x14ac:dyDescent="0.25">
      <c r="A237" t="s">
        <v>251</v>
      </c>
      <c r="B237">
        <v>6.3886404605263101</v>
      </c>
      <c r="C237">
        <v>6.4915000000000003</v>
      </c>
    </row>
    <row r="238" spans="1:3" x14ac:dyDescent="0.25">
      <c r="A238" t="s">
        <v>252</v>
      </c>
      <c r="B238">
        <v>6.54168049326214</v>
      </c>
      <c r="C238">
        <v>6.4672999999999998</v>
      </c>
    </row>
    <row r="239" spans="1:3" x14ac:dyDescent="0.25">
      <c r="A239" t="s">
        <v>253</v>
      </c>
      <c r="B239">
        <v>6.53444</v>
      </c>
      <c r="C239">
        <v>6.6444999999999999</v>
      </c>
    </row>
    <row r="240" spans="1:3" x14ac:dyDescent="0.25">
      <c r="A240" t="s">
        <v>254</v>
      </c>
      <c r="B240">
        <v>6.6669009038901601</v>
      </c>
      <c r="C240">
        <v>6.6703999999999999</v>
      </c>
    </row>
    <row r="241" spans="1:3" x14ac:dyDescent="0.25">
      <c r="A241" t="s">
        <v>255</v>
      </c>
      <c r="B241">
        <v>6.8348899206349198</v>
      </c>
      <c r="C241">
        <v>6.9497999999999998</v>
      </c>
    </row>
    <row r="242" spans="1:3" x14ac:dyDescent="0.25">
      <c r="A242" t="s">
        <v>256</v>
      </c>
      <c r="B242">
        <v>6.8894227461636799</v>
      </c>
      <c r="C242">
        <v>6.891</v>
      </c>
    </row>
    <row r="243" spans="1:3" x14ac:dyDescent="0.25">
      <c r="A243" t="s">
        <v>257</v>
      </c>
      <c r="B243">
        <v>6.86314607744107</v>
      </c>
      <c r="C243">
        <v>6.782</v>
      </c>
    </row>
    <row r="244" spans="1:3" x14ac:dyDescent="0.25">
      <c r="A244" t="s">
        <v>258</v>
      </c>
      <c r="B244">
        <v>6.6702981884058001</v>
      </c>
      <c r="C244">
        <v>6.6481000000000003</v>
      </c>
    </row>
    <row r="245" spans="1:3" x14ac:dyDescent="0.25">
      <c r="A245" t="s">
        <v>259</v>
      </c>
      <c r="B245">
        <v>6.61215333333333</v>
      </c>
      <c r="C245">
        <v>6.5115999999999996</v>
      </c>
    </row>
    <row r="246" spans="1:3" x14ac:dyDescent="0.25">
      <c r="A246" t="s">
        <v>260</v>
      </c>
      <c r="B246">
        <v>6.3539882972582999</v>
      </c>
      <c r="C246">
        <v>6.2754000000000003</v>
      </c>
    </row>
    <row r="247" spans="1:3" x14ac:dyDescent="0.25">
      <c r="A247" t="s">
        <v>261</v>
      </c>
      <c r="B247">
        <v>6.3798498788638298</v>
      </c>
      <c r="C247">
        <v>6.6247999999999996</v>
      </c>
    </row>
    <row r="248" spans="1:3" x14ac:dyDescent="0.25">
      <c r="A248" t="s">
        <v>262</v>
      </c>
      <c r="B248">
        <v>6.8091022544283399</v>
      </c>
      <c r="C248">
        <v>6.8814000000000002</v>
      </c>
    </row>
    <row r="249" spans="1:3" x14ac:dyDescent="0.25">
      <c r="A249" t="s">
        <v>263</v>
      </c>
      <c r="B249">
        <v>6.9208882788670998</v>
      </c>
      <c r="C249">
        <v>6.8529999999999998</v>
      </c>
    </row>
    <row r="250" spans="1:3" x14ac:dyDescent="0.25">
      <c r="A250" t="s">
        <v>264</v>
      </c>
      <c r="B250">
        <v>6.7449555555555598</v>
      </c>
      <c r="C250">
        <v>6.7210999999999999</v>
      </c>
    </row>
    <row r="251" spans="1:3" x14ac:dyDescent="0.25">
      <c r="A251" t="s">
        <v>265</v>
      </c>
      <c r="B251">
        <v>6.82943450292397</v>
      </c>
      <c r="C251">
        <v>6.8667999999999996</v>
      </c>
    </row>
    <row r="252" spans="1:3" x14ac:dyDescent="0.25">
      <c r="A252" t="s">
        <v>266</v>
      </c>
      <c r="B252">
        <v>7.0184897129186599</v>
      </c>
      <c r="C252">
        <v>7.1292</v>
      </c>
    </row>
    <row r="253" spans="1:3" x14ac:dyDescent="0.25">
      <c r="A253" t="s">
        <v>267</v>
      </c>
      <c r="B253">
        <v>7.0406602683178496</v>
      </c>
      <c r="C253">
        <v>6.9870000000000001</v>
      </c>
    </row>
    <row r="254" spans="1:3" x14ac:dyDescent="0.25">
      <c r="A254" t="s">
        <v>268</v>
      </c>
      <c r="B254">
        <v>6.97958973950026</v>
      </c>
      <c r="C254">
        <v>7.0926999999999998</v>
      </c>
    </row>
    <row r="255" spans="1:3" x14ac:dyDescent="0.25">
      <c r="A255" t="s">
        <v>269</v>
      </c>
      <c r="B255">
        <v>7.0898405882352904</v>
      </c>
      <c r="C255">
        <v>7.0681000000000003</v>
      </c>
    </row>
    <row r="256" spans="1:3" x14ac:dyDescent="0.25">
      <c r="A256" t="s">
        <v>270</v>
      </c>
      <c r="B256">
        <v>6.91545293650793</v>
      </c>
      <c r="C256">
        <v>6.8086000000000002</v>
      </c>
    </row>
    <row r="257" spans="1:3" x14ac:dyDescent="0.25">
      <c r="A257" t="s">
        <v>271</v>
      </c>
      <c r="B257">
        <v>6.6181858135534899</v>
      </c>
      <c r="C257">
        <v>6.5349000000000004</v>
      </c>
    </row>
    <row r="258" spans="1:3" x14ac:dyDescent="0.25">
      <c r="A258" t="s">
        <v>272</v>
      </c>
      <c r="B258">
        <v>6.4791868039664298</v>
      </c>
      <c r="C258">
        <v>6.5602999999999998</v>
      </c>
    </row>
    <row r="259" spans="1:3" x14ac:dyDescent="0.25">
      <c r="A259" t="s">
        <v>273</v>
      </c>
      <c r="B259">
        <v>6.4581741071428604</v>
      </c>
      <c r="C259">
        <v>6.4588999999999999</v>
      </c>
    </row>
    <row r="260" spans="1:3" x14ac:dyDescent="0.25">
      <c r="A260" t="s">
        <v>274</v>
      </c>
      <c r="B260">
        <v>6.46901046345811</v>
      </c>
      <c r="C260">
        <v>6.4634</v>
      </c>
    </row>
    <row r="261" spans="1:3" x14ac:dyDescent="0.25">
      <c r="A261" t="s">
        <v>275</v>
      </c>
      <c r="B261">
        <v>6.3895293464052196</v>
      </c>
      <c r="C261">
        <v>6.3704000000000001</v>
      </c>
    </row>
    <row r="262" spans="1:3" x14ac:dyDescent="0.25">
      <c r="A262" t="s">
        <v>276</v>
      </c>
      <c r="B262">
        <v>6.3474048792270503</v>
      </c>
      <c r="C262">
        <v>6.3426999999999998</v>
      </c>
    </row>
    <row r="263" spans="1:3" x14ac:dyDescent="0.25">
      <c r="A263" t="s">
        <v>277</v>
      </c>
      <c r="B263">
        <v>6.61568701754386</v>
      </c>
      <c r="C263">
        <v>6.6947999999999999</v>
      </c>
    </row>
    <row r="264" spans="1:3" x14ac:dyDescent="0.25">
      <c r="A264" t="s">
        <v>278</v>
      </c>
      <c r="B264">
        <v>6.8559196376811604</v>
      </c>
      <c r="C264">
        <v>7.0957999999999997</v>
      </c>
    </row>
    <row r="265" spans="1:3" x14ac:dyDescent="0.25">
      <c r="A265" t="s">
        <v>279</v>
      </c>
      <c r="B265">
        <v>7.1296209150326799</v>
      </c>
      <c r="C265">
        <v>6.9859999999999998</v>
      </c>
    </row>
    <row r="266" spans="1:3" x14ac:dyDescent="0.25">
      <c r="A266" t="s">
        <v>280</v>
      </c>
      <c r="B266">
        <v>6.8425481311975602</v>
      </c>
      <c r="C266">
        <v>6.8685</v>
      </c>
    </row>
    <row r="267" spans="1:3" x14ac:dyDescent="0.25">
      <c r="A267" t="s">
        <v>281</v>
      </c>
      <c r="B267">
        <v>7.0151684210526302</v>
      </c>
      <c r="C267">
        <v>7.2603</v>
      </c>
    </row>
    <row r="268" spans="1:3" x14ac:dyDescent="0.25">
      <c r="A268" t="s">
        <v>282</v>
      </c>
      <c r="B268">
        <v>7.2458029748283703</v>
      </c>
      <c r="C268">
        <v>7.3037000000000001</v>
      </c>
    </row>
    <row r="269" spans="1:3" x14ac:dyDescent="0.25">
      <c r="A269" t="s">
        <v>283</v>
      </c>
      <c r="B269">
        <v>7.2324741666666599</v>
      </c>
      <c r="C269">
        <v>7.1436000000000002</v>
      </c>
    </row>
    <row r="270" spans="1:3" x14ac:dyDescent="0.25">
      <c r="A270" t="s">
        <v>284</v>
      </c>
      <c r="B270">
        <v>7.1889976190476199</v>
      </c>
      <c r="C270">
        <v>7.2244999999999999</v>
      </c>
    </row>
    <row r="271" spans="1:3" x14ac:dyDescent="0.25">
      <c r="A271" t="s">
        <v>285</v>
      </c>
      <c r="B271">
        <v>7.2427092592592599</v>
      </c>
      <c r="C271">
        <v>7.2663000000000002</v>
      </c>
    </row>
    <row r="272" spans="1:3" x14ac:dyDescent="0.25">
      <c r="A272" t="s">
        <v>286</v>
      </c>
      <c r="B272">
        <v>7.1635259499759503</v>
      </c>
      <c r="C272">
        <v>7.0125000000000002</v>
      </c>
    </row>
    <row r="273" spans="1:3" x14ac:dyDescent="0.25">
      <c r="A273" t="s">
        <v>287</v>
      </c>
      <c r="B273">
        <v>7.1947316033138398</v>
      </c>
      <c r="C273">
        <v>7.2991999999999999</v>
      </c>
    </row>
    <row r="274" spans="1:3" x14ac:dyDescent="0.25">
      <c r="A274" t="s">
        <v>288</v>
      </c>
      <c r="B274">
        <v>7.2798015581232498</v>
      </c>
      <c r="C274">
        <v>7.2519</v>
      </c>
    </row>
    <row r="275" spans="1:3" x14ac:dyDescent="0.25">
      <c r="A275" t="s">
        <v>289</v>
      </c>
      <c r="B275">
        <v>7.23062393483709</v>
      </c>
      <c r="C275">
        <v>7.1651999999999996</v>
      </c>
    </row>
    <row r="276" spans="1:3" x14ac:dyDescent="0.25">
      <c r="A276" t="s">
        <v>290</v>
      </c>
      <c r="B276">
        <v>7.1573313852813802</v>
      </c>
      <c r="C276">
        <v>7.1214000000000004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A97BC-B1EB-4297-BAA3-34041D6DFCD1}">
  <dimension ref="A1:C136"/>
  <sheetViews>
    <sheetView topLeftCell="A71" workbookViewId="0">
      <selection activeCell="C2" sqref="C2:C136"/>
    </sheetView>
    <sheetView workbookViewId="1"/>
  </sheetViews>
  <sheetFormatPr defaultColWidth="8.85546875" defaultRowHeight="15" x14ac:dyDescent="0.25"/>
  <cols>
    <col min="1" max="1" width="12" customWidth="1"/>
    <col min="2" max="2" width="24.140625" customWidth="1"/>
    <col min="3" max="3" width="12.140625" bestFit="1" customWidth="1"/>
  </cols>
  <sheetData>
    <row r="1" spans="1:3" ht="60" x14ac:dyDescent="0.25">
      <c r="A1" s="1" t="s">
        <v>0</v>
      </c>
      <c r="B1" s="1" t="s">
        <v>293</v>
      </c>
      <c r="C1" t="s">
        <v>310</v>
      </c>
    </row>
    <row r="2" spans="1:3" x14ac:dyDescent="0.25">
      <c r="A2" s="2">
        <v>33604</v>
      </c>
      <c r="B2" s="3">
        <v>609369549859.02405</v>
      </c>
      <c r="C2">
        <f>+B2/'Exchange Rate'!B142/1000000000</f>
        <v>111.57208724913484</v>
      </c>
    </row>
    <row r="3" spans="1:3" x14ac:dyDescent="0.25">
      <c r="A3" s="2">
        <v>33695</v>
      </c>
      <c r="B3" s="3">
        <v>660678374123.41101</v>
      </c>
      <c r="C3">
        <f>+B3/'Exchange Rate'!B143/1000000000</f>
        <v>120.30416155010163</v>
      </c>
    </row>
    <row r="4" spans="1:3" x14ac:dyDescent="0.25">
      <c r="A4" s="2">
        <v>33786</v>
      </c>
      <c r="B4" s="3">
        <v>702643804242.55798</v>
      </c>
      <c r="C4">
        <f>+B4/'Exchange Rate'!B144/1000000000</f>
        <v>128.79391769432303</v>
      </c>
    </row>
    <row r="5" spans="1:3" x14ac:dyDescent="0.25">
      <c r="A5" s="2">
        <v>33878</v>
      </c>
      <c r="B5" s="3">
        <v>739361570204.56799</v>
      </c>
      <c r="C5">
        <f>+B5/'Exchange Rate'!B145/1000000000</f>
        <v>130.87435306485079</v>
      </c>
    </row>
    <row r="6" spans="1:3" x14ac:dyDescent="0.25">
      <c r="A6" s="2">
        <v>33970</v>
      </c>
      <c r="B6" s="3">
        <v>791409829265.66797</v>
      </c>
      <c r="C6">
        <f>+B6/'Exchange Rate'!B146/1000000000</f>
        <v>137.51531912732005</v>
      </c>
    </row>
    <row r="7" spans="1:3" x14ac:dyDescent="0.25">
      <c r="A7" s="2">
        <v>34060</v>
      </c>
      <c r="B7" s="3">
        <v>852758988139.53503</v>
      </c>
      <c r="C7">
        <f>+B7/'Exchange Rate'!B147/1000000000</f>
        <v>149.03683948050178</v>
      </c>
    </row>
    <row r="8" spans="1:3" x14ac:dyDescent="0.25">
      <c r="A8" s="2">
        <v>34151</v>
      </c>
      <c r="B8" s="3">
        <v>917382166638.31897</v>
      </c>
      <c r="C8">
        <f>+B8/'Exchange Rate'!B148/1000000000</f>
        <v>158.85772253991206</v>
      </c>
    </row>
    <row r="9" spans="1:3" x14ac:dyDescent="0.25">
      <c r="A9" s="2">
        <v>34243</v>
      </c>
      <c r="B9" s="3">
        <v>992627510910.56299</v>
      </c>
      <c r="C9">
        <f>+B9/'Exchange Rate'!B149/1000000000</f>
        <v>171.25783042227755</v>
      </c>
    </row>
    <row r="10" spans="1:3" x14ac:dyDescent="0.25">
      <c r="A10" s="2">
        <v>34335</v>
      </c>
      <c r="B10" s="3">
        <v>1086205248503.53</v>
      </c>
      <c r="C10">
        <f>+B10/'Exchange Rate'!B150/1000000000</f>
        <v>124.82439574308165</v>
      </c>
    </row>
    <row r="11" spans="1:3" x14ac:dyDescent="0.25">
      <c r="A11" s="2">
        <v>34425</v>
      </c>
      <c r="B11" s="3">
        <v>1174602955496.8601</v>
      </c>
      <c r="C11">
        <f>+B11/'Exchange Rate'!B151/1000000000</f>
        <v>135.43942817518072</v>
      </c>
    </row>
    <row r="12" spans="1:3" x14ac:dyDescent="0.25">
      <c r="A12" s="2">
        <v>34516</v>
      </c>
      <c r="B12" s="3">
        <v>1259184696750.9099</v>
      </c>
      <c r="C12">
        <f>+B12/'Exchange Rate'!B152/1000000000</f>
        <v>146.5850002426323</v>
      </c>
    </row>
    <row r="13" spans="1:3" x14ac:dyDescent="0.25">
      <c r="A13" s="2">
        <v>34608</v>
      </c>
      <c r="B13" s="3">
        <v>1330708222507.71</v>
      </c>
      <c r="C13">
        <f>+B13/'Exchange Rate'!B153/1000000000</f>
        <v>156.36190837051896</v>
      </c>
    </row>
    <row r="14" spans="1:3" x14ac:dyDescent="0.25">
      <c r="A14" s="2">
        <v>34700</v>
      </c>
      <c r="B14" s="3">
        <v>1404560546581.6399</v>
      </c>
      <c r="C14">
        <f>+B14/'Exchange Rate'!B154/1000000000</f>
        <v>166.52037953015588</v>
      </c>
    </row>
    <row r="15" spans="1:3" x14ac:dyDescent="0.25">
      <c r="A15" s="2">
        <v>34790</v>
      </c>
      <c r="B15" s="3">
        <v>1499423941035.0901</v>
      </c>
      <c r="C15">
        <f>+B15/'Exchange Rate'!B155/1000000000</f>
        <v>179.63340001378805</v>
      </c>
    </row>
    <row r="16" spans="1:3" x14ac:dyDescent="0.25">
      <c r="A16" s="2">
        <v>34881</v>
      </c>
      <c r="B16" s="3">
        <v>1584776217922.1101</v>
      </c>
      <c r="C16">
        <f>+B16/'Exchange Rate'!B156/1000000000</f>
        <v>190.7323734696663</v>
      </c>
    </row>
    <row r="17" spans="1:3" x14ac:dyDescent="0.25">
      <c r="A17" s="2">
        <v>34973</v>
      </c>
      <c r="B17" s="3">
        <v>1641058872667.54</v>
      </c>
      <c r="C17">
        <f>+B17/'Exchange Rate'!B157/1000000000</f>
        <v>197.364424284319</v>
      </c>
    </row>
    <row r="18" spans="1:3" x14ac:dyDescent="0.25">
      <c r="A18" s="2">
        <v>35065</v>
      </c>
      <c r="B18" s="3">
        <v>1695563704197.3501</v>
      </c>
      <c r="C18">
        <f>+B18/'Exchange Rate'!B158/1000000000</f>
        <v>203.78799923848499</v>
      </c>
    </row>
    <row r="19" spans="1:3" x14ac:dyDescent="0.25">
      <c r="A19" s="2">
        <v>35156</v>
      </c>
      <c r="B19" s="3">
        <v>1765372300251.99</v>
      </c>
      <c r="C19">
        <f>+B19/'Exchange Rate'!B159/1000000000</f>
        <v>211.99052551179091</v>
      </c>
    </row>
    <row r="20" spans="1:3" x14ac:dyDescent="0.25">
      <c r="A20" s="2">
        <v>35247</v>
      </c>
      <c r="B20" s="3">
        <v>1829463627446.5601</v>
      </c>
      <c r="C20">
        <f>+B20/'Exchange Rate'!B160/1000000000</f>
        <v>220.1661912653714</v>
      </c>
    </row>
    <row r="21" spans="1:3" x14ac:dyDescent="0.25">
      <c r="A21" s="2">
        <v>35339</v>
      </c>
      <c r="B21" s="3">
        <v>1901667602273.1799</v>
      </c>
      <c r="C21">
        <f>+B21/'Exchange Rate'!B161/1000000000</f>
        <v>229.13314242875146</v>
      </c>
    </row>
    <row r="22" spans="1:3" x14ac:dyDescent="0.25">
      <c r="A22" s="2">
        <v>35431</v>
      </c>
      <c r="B22" s="3">
        <v>1929859693257.3401</v>
      </c>
      <c r="C22">
        <f>+B22/'Exchange Rate'!B162/1000000000</f>
        <v>232.6543036046769</v>
      </c>
    </row>
    <row r="23" spans="1:3" x14ac:dyDescent="0.25">
      <c r="A23" s="2">
        <v>35521</v>
      </c>
      <c r="B23" s="3">
        <v>1980015527568.25</v>
      </c>
      <c r="C23">
        <f>+B23/'Exchange Rate'!B163/1000000000</f>
        <v>238.74113600922624</v>
      </c>
    </row>
    <row r="24" spans="1:3" x14ac:dyDescent="0.25">
      <c r="A24" s="2">
        <v>35612</v>
      </c>
      <c r="B24" s="3">
        <v>2023091772108.1299</v>
      </c>
      <c r="C24">
        <f>+B24/'Exchange Rate'!B164/1000000000</f>
        <v>244.06259188925361</v>
      </c>
    </row>
    <row r="25" spans="1:3" x14ac:dyDescent="0.25">
      <c r="A25" s="2">
        <v>35704</v>
      </c>
      <c r="B25" s="3">
        <v>2073198171822.02</v>
      </c>
      <c r="C25">
        <f>+B25/'Exchange Rate'!B165/1000000000</f>
        <v>250.34090102300553</v>
      </c>
    </row>
    <row r="26" spans="1:3" x14ac:dyDescent="0.25">
      <c r="A26" s="2">
        <v>35796</v>
      </c>
      <c r="B26" s="3">
        <v>2078767996973.6101</v>
      </c>
      <c r="C26">
        <f>+B26/'Exchange Rate'!B166/1000000000</f>
        <v>251.08521789401598</v>
      </c>
    </row>
    <row r="27" spans="1:3" x14ac:dyDescent="0.25">
      <c r="A27" s="2">
        <v>35886</v>
      </c>
      <c r="B27" s="3">
        <v>2104563188628.8501</v>
      </c>
      <c r="C27">
        <f>+B27/'Exchange Rate'!B167/1000000000</f>
        <v>254.19578812566888</v>
      </c>
    </row>
    <row r="28" spans="1:3" x14ac:dyDescent="0.25">
      <c r="A28" s="2">
        <v>35977</v>
      </c>
      <c r="B28" s="3">
        <v>2157040797750.74</v>
      </c>
      <c r="C28">
        <f>+B28/'Exchange Rate'!B168/1000000000</f>
        <v>260.52580824488496</v>
      </c>
    </row>
    <row r="29" spans="1:3" x14ac:dyDescent="0.25">
      <c r="A29" s="2">
        <v>36069</v>
      </c>
      <c r="B29" s="3">
        <v>2232823427141.29</v>
      </c>
      <c r="C29">
        <f>+B29/'Exchange Rate'!B169/1000000000</f>
        <v>269.73524800869279</v>
      </c>
    </row>
    <row r="30" spans="1:3" x14ac:dyDescent="0.25">
      <c r="A30" s="2">
        <v>36161</v>
      </c>
      <c r="B30" s="3">
        <v>2216644262791.3198</v>
      </c>
      <c r="C30">
        <f>+B30/'Exchange Rate'!B170/1000000000</f>
        <v>267.75269822451833</v>
      </c>
    </row>
    <row r="31" spans="1:3" x14ac:dyDescent="0.25">
      <c r="A31" s="2">
        <v>36251</v>
      </c>
      <c r="B31" s="3">
        <v>2239519985283.0498</v>
      </c>
      <c r="C31">
        <f>+B31/'Exchange Rate'!B171/1000000000</f>
        <v>270.52036628936628</v>
      </c>
    </row>
    <row r="32" spans="1:3" x14ac:dyDescent="0.25">
      <c r="A32" s="2">
        <v>36342</v>
      </c>
      <c r="B32" s="3">
        <v>2290316709383.6899</v>
      </c>
      <c r="C32">
        <f>+B32/'Exchange Rate'!B172/1000000000</f>
        <v>276.69418036560739</v>
      </c>
    </row>
    <row r="33" spans="1:3" x14ac:dyDescent="0.25">
      <c r="A33" s="2">
        <v>36434</v>
      </c>
      <c r="B33" s="3">
        <v>2381211058395.3301</v>
      </c>
      <c r="C33">
        <f>+B33/'Exchange Rate'!B173/1000000000</f>
        <v>287.64470250703431</v>
      </c>
    </row>
    <row r="34" spans="1:3" x14ac:dyDescent="0.25">
      <c r="A34" s="2">
        <v>36526</v>
      </c>
      <c r="B34" s="3">
        <v>2427021777794.8301</v>
      </c>
      <c r="C34">
        <f>+B34/'Exchange Rate'!B174/1000000000</f>
        <v>293.16660714474932</v>
      </c>
    </row>
    <row r="35" spans="1:3" x14ac:dyDescent="0.25">
      <c r="A35" s="2">
        <v>36617</v>
      </c>
      <c r="B35" s="3">
        <v>2497421908051.3101</v>
      </c>
      <c r="C35">
        <f>+B35/'Exchange Rate'!B175/1000000000</f>
        <v>301.6867089069695</v>
      </c>
    </row>
    <row r="36" spans="1:3" x14ac:dyDescent="0.25">
      <c r="A36" s="2">
        <v>36708</v>
      </c>
      <c r="B36" s="3">
        <v>2560288885130.1499</v>
      </c>
      <c r="C36">
        <f>+B36/'Exchange Rate'!B176/1000000000</f>
        <v>309.23143544054477</v>
      </c>
    </row>
    <row r="37" spans="1:3" x14ac:dyDescent="0.25">
      <c r="A37" s="2">
        <v>36800</v>
      </c>
      <c r="B37" s="3">
        <v>2635277139159.4399</v>
      </c>
      <c r="C37">
        <f>+B37/'Exchange Rate'!B177/1000000000</f>
        <v>318.36041363890263</v>
      </c>
    </row>
    <row r="38" spans="1:3" x14ac:dyDescent="0.25">
      <c r="A38" s="2">
        <v>36892</v>
      </c>
      <c r="B38" s="3">
        <v>2723255977555.1899</v>
      </c>
      <c r="C38">
        <f>+B38/'Exchange Rate'!B178/1000000000</f>
        <v>328.99895831483195</v>
      </c>
    </row>
    <row r="39" spans="1:3" x14ac:dyDescent="0.25">
      <c r="A39" s="2">
        <v>36982</v>
      </c>
      <c r="B39" s="3">
        <v>2775797148911.96</v>
      </c>
      <c r="C39">
        <f>+B39/'Exchange Rate'!B179/1000000000</f>
        <v>335.35744260534273</v>
      </c>
    </row>
    <row r="40" spans="1:3" x14ac:dyDescent="0.25">
      <c r="A40" s="2">
        <v>37073</v>
      </c>
      <c r="B40" s="3">
        <v>2826128307292.21</v>
      </c>
      <c r="C40">
        <f>+B40/'Exchange Rate'!B180/1000000000</f>
        <v>341.448093099245</v>
      </c>
    </row>
    <row r="41" spans="1:3" x14ac:dyDescent="0.25">
      <c r="A41" s="2">
        <v>37165</v>
      </c>
      <c r="B41" s="3">
        <v>2886659693673.9199</v>
      </c>
      <c r="C41">
        <f>+B41/'Exchange Rate'!B181/1000000000</f>
        <v>348.7629389358018</v>
      </c>
    </row>
    <row r="42" spans="1:3" x14ac:dyDescent="0.25">
      <c r="A42" s="2">
        <v>37257</v>
      </c>
      <c r="B42" s="3">
        <v>2957166497915.1401</v>
      </c>
      <c r="C42">
        <f>+B42/'Exchange Rate'!B182/1000000000</f>
        <v>357.28364911193268</v>
      </c>
    </row>
    <row r="43" spans="1:3" x14ac:dyDescent="0.25">
      <c r="A43" s="2">
        <v>37347</v>
      </c>
      <c r="B43" s="3">
        <v>3032408584824.5601</v>
      </c>
      <c r="C43">
        <f>+B43/'Exchange Rate'!B183/1000000000</f>
        <v>366.36212104082119</v>
      </c>
    </row>
    <row r="44" spans="1:3" x14ac:dyDescent="0.25">
      <c r="A44" s="2">
        <v>37438</v>
      </c>
      <c r="B44" s="3">
        <v>3121060026797.8501</v>
      </c>
      <c r="C44">
        <f>+B44/'Exchange Rate'!B184/1000000000</f>
        <v>377.08443904758713</v>
      </c>
    </row>
    <row r="45" spans="1:3" x14ac:dyDescent="0.25">
      <c r="A45" s="2">
        <v>37530</v>
      </c>
      <c r="B45" s="3">
        <v>3208048212240.8599</v>
      </c>
      <c r="C45">
        <f>+B45/'Exchange Rate'!B185/1000000000</f>
        <v>387.57993461187368</v>
      </c>
    </row>
    <row r="46" spans="1:3" x14ac:dyDescent="0.25">
      <c r="A46" s="2">
        <v>37622</v>
      </c>
      <c r="B46" s="3">
        <v>3337826683026.21</v>
      </c>
      <c r="C46">
        <f>+B46/'Exchange Rate'!B186/1000000000</f>
        <v>403.26056556379626</v>
      </c>
    </row>
    <row r="47" spans="1:3" x14ac:dyDescent="0.25">
      <c r="A47" s="2">
        <v>37712</v>
      </c>
      <c r="B47" s="3">
        <v>3379784497383.46</v>
      </c>
      <c r="C47">
        <f>+B47/'Exchange Rate'!B187/1000000000</f>
        <v>408.33267188419637</v>
      </c>
    </row>
    <row r="48" spans="1:3" x14ac:dyDescent="0.25">
      <c r="A48" s="2">
        <v>37803</v>
      </c>
      <c r="B48" s="3">
        <v>3527502579262.0298</v>
      </c>
      <c r="C48">
        <f>+B48/'Exchange Rate'!B188/1000000000</f>
        <v>426.17528800432109</v>
      </c>
    </row>
    <row r="49" spans="1:3" x14ac:dyDescent="0.25">
      <c r="A49" s="2">
        <v>37895</v>
      </c>
      <c r="B49" s="3">
        <v>3671398468719.7002</v>
      </c>
      <c r="C49">
        <f>+B49/'Exchange Rate'!B189/1000000000</f>
        <v>443.57186232678629</v>
      </c>
    </row>
    <row r="50" spans="1:3" x14ac:dyDescent="0.25">
      <c r="A50" s="2">
        <v>37987</v>
      </c>
      <c r="B50" s="3">
        <v>3851571693954.1899</v>
      </c>
      <c r="C50">
        <f>+B50/'Exchange Rate'!B190/1000000000</f>
        <v>465.32976532233471</v>
      </c>
    </row>
    <row r="51" spans="1:3" x14ac:dyDescent="0.25">
      <c r="A51" s="2">
        <v>38078</v>
      </c>
      <c r="B51" s="3">
        <v>4014648838894.4902</v>
      </c>
      <c r="C51">
        <f>+B51/'Exchange Rate'!B191/1000000000</f>
        <v>485.04354564554188</v>
      </c>
    </row>
    <row r="52" spans="1:3" x14ac:dyDescent="0.25">
      <c r="A52" s="2">
        <v>38169</v>
      </c>
      <c r="B52" s="3">
        <v>4189151251025.1602</v>
      </c>
      <c r="C52">
        <f>+B52/'Exchange Rate'!B192/1000000000</f>
        <v>506.13623232193612</v>
      </c>
    </row>
    <row r="53" spans="1:3" x14ac:dyDescent="0.25">
      <c r="A53" s="2">
        <v>38261</v>
      </c>
      <c r="B53" s="3">
        <v>4333714718106.8501</v>
      </c>
      <c r="C53">
        <f>+B53/'Exchange Rate'!B193/1000000000</f>
        <v>523.61598943518709</v>
      </c>
    </row>
    <row r="54" spans="1:3" x14ac:dyDescent="0.25">
      <c r="A54" s="2">
        <v>38353</v>
      </c>
      <c r="B54" s="3">
        <v>4492891296031.3301</v>
      </c>
      <c r="C54">
        <f>+B54/'Exchange Rate'!B194/1000000000</f>
        <v>542.84918697895603</v>
      </c>
    </row>
    <row r="55" spans="1:3" x14ac:dyDescent="0.25">
      <c r="A55" s="2">
        <v>38443</v>
      </c>
      <c r="B55" s="3">
        <v>4629022208398.5703</v>
      </c>
      <c r="C55">
        <f>+B55/'Exchange Rate'!B195/1000000000</f>
        <v>559.29707103226838</v>
      </c>
    </row>
    <row r="56" spans="1:3" x14ac:dyDescent="0.25">
      <c r="A56" s="2">
        <v>38534</v>
      </c>
      <c r="B56" s="3">
        <v>4812195807804.1104</v>
      </c>
      <c r="C56">
        <f>+B56/'Exchange Rate'!B196/1000000000</f>
        <v>591.09194935766368</v>
      </c>
    </row>
    <row r="57" spans="1:3" x14ac:dyDescent="0.25">
      <c r="A57" s="2">
        <v>38626</v>
      </c>
      <c r="B57" s="3">
        <v>5017541628250.5801</v>
      </c>
      <c r="C57">
        <f>+B57/'Exchange Rate'!B197/1000000000</f>
        <v>620.747021645313</v>
      </c>
    </row>
    <row r="58" spans="1:3" x14ac:dyDescent="0.25">
      <c r="A58" s="2">
        <v>38718</v>
      </c>
      <c r="B58" s="3">
        <v>5227449756552.21</v>
      </c>
      <c r="C58">
        <f>+B58/'Exchange Rate'!B198/1000000000</f>
        <v>649.34790350250182</v>
      </c>
    </row>
    <row r="59" spans="1:3" x14ac:dyDescent="0.25">
      <c r="A59" s="2">
        <v>38808</v>
      </c>
      <c r="B59" s="3">
        <v>5426001068870.5098</v>
      </c>
      <c r="C59">
        <f>+B59/'Exchange Rate'!B199/1000000000</f>
        <v>677.21202401034157</v>
      </c>
    </row>
    <row r="60" spans="1:3" x14ac:dyDescent="0.25">
      <c r="A60" s="2">
        <v>38899</v>
      </c>
      <c r="B60" s="3">
        <v>5621518769816.6299</v>
      </c>
      <c r="C60">
        <f>+B60/'Exchange Rate'!B200/1000000000</f>
        <v>705.6217044088977</v>
      </c>
    </row>
    <row r="61" spans="1:3" x14ac:dyDescent="0.25">
      <c r="A61" s="2">
        <v>38991</v>
      </c>
      <c r="B61" s="3">
        <v>5924086925323.0996</v>
      </c>
      <c r="C61">
        <f>+B61/'Exchange Rate'!B201/1000000000</f>
        <v>753.27670882286793</v>
      </c>
    </row>
    <row r="62" spans="1:3" x14ac:dyDescent="0.25">
      <c r="A62" s="2">
        <v>39083</v>
      </c>
      <c r="B62" s="3">
        <v>6355927078589.0195</v>
      </c>
      <c r="C62">
        <f>+B62/'Exchange Rate'!B202/1000000000</f>
        <v>818.95019738554299</v>
      </c>
    </row>
    <row r="63" spans="1:3" x14ac:dyDescent="0.25">
      <c r="A63" s="2">
        <v>39173</v>
      </c>
      <c r="B63" s="3">
        <v>6658482607478.4805</v>
      </c>
      <c r="C63">
        <f>+B63/'Exchange Rate'!B203/1000000000</f>
        <v>867.28541722919704</v>
      </c>
    </row>
    <row r="64" spans="1:3" x14ac:dyDescent="0.25">
      <c r="A64" s="2">
        <v>39264</v>
      </c>
      <c r="B64" s="3">
        <v>6971528973495.8301</v>
      </c>
      <c r="C64">
        <f>+B64/'Exchange Rate'!B204/1000000000</f>
        <v>922.19488571821944</v>
      </c>
    </row>
    <row r="65" spans="1:3" x14ac:dyDescent="0.25">
      <c r="A65" s="2">
        <v>39356</v>
      </c>
      <c r="B65" s="3">
        <v>7340102011117.2402</v>
      </c>
      <c r="C65">
        <f>+B65/'Exchange Rate'!B205/1000000000</f>
        <v>987.6392535556646</v>
      </c>
    </row>
    <row r="66" spans="1:3" x14ac:dyDescent="0.25">
      <c r="A66" s="2">
        <v>39448</v>
      </c>
      <c r="B66" s="3">
        <v>7745747651157.75</v>
      </c>
      <c r="C66">
        <f>+B66/'Exchange Rate'!B206/1000000000</f>
        <v>1081.4025534866</v>
      </c>
    </row>
    <row r="67" spans="1:3" x14ac:dyDescent="0.25">
      <c r="A67" s="2">
        <v>39539</v>
      </c>
      <c r="B67" s="3">
        <v>8084348062364.1699</v>
      </c>
      <c r="C67">
        <f>+B67/'Exchange Rate'!B207/1000000000</f>
        <v>1161.9193258308726</v>
      </c>
    </row>
    <row r="68" spans="1:3" x14ac:dyDescent="0.25">
      <c r="A68" s="2">
        <v>39630</v>
      </c>
      <c r="B68" s="3">
        <v>8262895303012.8604</v>
      </c>
      <c r="C68">
        <f>+B68/'Exchange Rate'!B208/1000000000</f>
        <v>1208.040935657011</v>
      </c>
    </row>
    <row r="69" spans="1:3" x14ac:dyDescent="0.25">
      <c r="A69" s="2">
        <v>39722</v>
      </c>
      <c r="B69" s="3">
        <v>8280995510028.3301</v>
      </c>
      <c r="C69">
        <f>+B69/'Exchange Rate'!B209/1000000000</f>
        <v>1211.6875026867067</v>
      </c>
    </row>
    <row r="70" spans="1:3" x14ac:dyDescent="0.25">
      <c r="A70" s="2">
        <v>39814</v>
      </c>
      <c r="B70" s="3">
        <v>8284008572927.9102</v>
      </c>
      <c r="C70">
        <f>+B70/'Exchange Rate'!B210/1000000000</f>
        <v>1211.5811731627025</v>
      </c>
    </row>
    <row r="71" spans="1:3" x14ac:dyDescent="0.25">
      <c r="A71" s="2">
        <v>39904</v>
      </c>
      <c r="B71" s="3">
        <v>8627631091865.4805</v>
      </c>
      <c r="C71">
        <f>+B71/'Exchange Rate'!B211/1000000000</f>
        <v>1263.2601596416346</v>
      </c>
    </row>
    <row r="72" spans="1:3" x14ac:dyDescent="0.25">
      <c r="A72" s="2">
        <v>39995</v>
      </c>
      <c r="B72" s="3">
        <v>9006480193722.2598</v>
      </c>
      <c r="C72">
        <f>+B72/'Exchange Rate'!B212/1000000000</f>
        <v>1318.4620855464552</v>
      </c>
    </row>
    <row r="73" spans="1:3" x14ac:dyDescent="0.25">
      <c r="A73" s="2">
        <v>40087</v>
      </c>
      <c r="B73" s="3">
        <v>9419676548528.8301</v>
      </c>
      <c r="C73">
        <f>+B73/'Exchange Rate'!B213/1000000000</f>
        <v>1379.64558949807</v>
      </c>
    </row>
    <row r="74" spans="1:3" x14ac:dyDescent="0.25">
      <c r="A74" s="2">
        <v>40179</v>
      </c>
      <c r="B74" s="3">
        <v>9814054269501.1504</v>
      </c>
      <c r="C74">
        <f>+B74/'Exchange Rate'!B214/1000000000</f>
        <v>1437.5490693375689</v>
      </c>
    </row>
    <row r="75" spans="1:3" x14ac:dyDescent="0.25">
      <c r="A75" s="2">
        <v>40269</v>
      </c>
      <c r="B75" s="3">
        <v>10220122092226.9</v>
      </c>
      <c r="C75">
        <f>+B75/'Exchange Rate'!B215/1000000000</f>
        <v>1497.8157582046733</v>
      </c>
    </row>
    <row r="76" spans="1:3" x14ac:dyDescent="0.25">
      <c r="A76" s="2">
        <v>40360</v>
      </c>
      <c r="B76" s="3">
        <v>10619929727665.1</v>
      </c>
      <c r="C76">
        <f>+B76/'Exchange Rate'!B216/1000000000</f>
        <v>1568.6898137951873</v>
      </c>
    </row>
    <row r="77" spans="1:3" x14ac:dyDescent="0.25">
      <c r="A77" s="2">
        <v>40452</v>
      </c>
      <c r="B77" s="3">
        <v>11140371378168.199</v>
      </c>
      <c r="C77">
        <f>+B77/'Exchange Rate'!B217/1000000000</f>
        <v>1672.5138999154003</v>
      </c>
    </row>
    <row r="78" spans="1:3" x14ac:dyDescent="0.25">
      <c r="A78" s="2">
        <v>40544</v>
      </c>
      <c r="B78" s="3">
        <v>11701246554248.5</v>
      </c>
      <c r="C78">
        <f>+B78/'Exchange Rate'!B218/1000000000</f>
        <v>1777.0749124582512</v>
      </c>
    </row>
    <row r="79" spans="1:3" x14ac:dyDescent="0.25">
      <c r="A79" s="2">
        <v>40634</v>
      </c>
      <c r="B79" s="3">
        <v>12227020412438.5</v>
      </c>
      <c r="C79">
        <f>+B79/'Exchange Rate'!B219/1000000000</f>
        <v>1880.4502159511746</v>
      </c>
    </row>
    <row r="80" spans="1:3" x14ac:dyDescent="0.25">
      <c r="A80" s="2">
        <v>40725</v>
      </c>
      <c r="B80" s="3">
        <v>12654990318567.199</v>
      </c>
      <c r="C80">
        <f>+B80/'Exchange Rate'!B220/1000000000</f>
        <v>1971.8947663505467</v>
      </c>
    </row>
    <row r="81" spans="1:3" x14ac:dyDescent="0.25">
      <c r="A81" s="2">
        <v>40817</v>
      </c>
      <c r="B81" s="3">
        <v>12865784550543.5</v>
      </c>
      <c r="C81">
        <f>+B81/'Exchange Rate'!B221/1000000000</f>
        <v>2028.8448800550095</v>
      </c>
    </row>
    <row r="82" spans="1:3" x14ac:dyDescent="0.25">
      <c r="A82" s="2">
        <v>40909</v>
      </c>
      <c r="B82" s="3">
        <v>13157110396956.5</v>
      </c>
      <c r="C82">
        <f>+B82/'Exchange Rate'!B222/1000000000</f>
        <v>2085.7489458215719</v>
      </c>
    </row>
    <row r="83" spans="1:3" x14ac:dyDescent="0.25">
      <c r="A83" s="2">
        <v>41000</v>
      </c>
      <c r="B83" s="3">
        <v>13531230563946.699</v>
      </c>
      <c r="C83">
        <f>+B83/'Exchange Rate'!B223/1000000000</f>
        <v>2145.5735541473409</v>
      </c>
    </row>
    <row r="84" spans="1:3" x14ac:dyDescent="0.25">
      <c r="A84" s="2">
        <v>41091</v>
      </c>
      <c r="B84" s="3">
        <v>13811899565360.4</v>
      </c>
      <c r="C84">
        <f>+B84/'Exchange Rate'!B224/1000000000</f>
        <v>2180.390719233631</v>
      </c>
    </row>
    <row r="85" spans="1:3" x14ac:dyDescent="0.25">
      <c r="A85" s="2">
        <v>41183</v>
      </c>
      <c r="B85" s="3">
        <v>14142699918454.6</v>
      </c>
      <c r="C85">
        <f>+B85/'Exchange Rate'!B225/1000000000</f>
        <v>2244.8536029598949</v>
      </c>
    </row>
    <row r="86" spans="1:3" x14ac:dyDescent="0.25">
      <c r="A86" s="2">
        <v>41275</v>
      </c>
      <c r="B86" s="3">
        <v>14544413527306.301</v>
      </c>
      <c r="C86">
        <f>+B86/'Exchange Rate'!B226/1000000000</f>
        <v>2316.2961322302131</v>
      </c>
    </row>
    <row r="87" spans="1:3" x14ac:dyDescent="0.25">
      <c r="A87" s="2">
        <v>41365</v>
      </c>
      <c r="B87" s="3">
        <v>14831850761102.199</v>
      </c>
      <c r="C87">
        <f>+B87/'Exchange Rate'!B227/1000000000</f>
        <v>2390.2226818782074</v>
      </c>
    </row>
    <row r="88" spans="1:3" x14ac:dyDescent="0.25">
      <c r="A88" s="2">
        <v>41456</v>
      </c>
      <c r="B88" s="3">
        <v>15239628795373.699</v>
      </c>
      <c r="C88">
        <f>+B88/'Exchange Rate'!B228/1000000000</f>
        <v>2471.2002822205759</v>
      </c>
    </row>
    <row r="89" spans="1:3" x14ac:dyDescent="0.25">
      <c r="A89" s="2">
        <v>41548</v>
      </c>
      <c r="B89" s="3">
        <v>15627189659725.1</v>
      </c>
      <c r="C89">
        <f>+B89/'Exchange Rate'!B229/1000000000</f>
        <v>2548.5674533041429</v>
      </c>
    </row>
    <row r="90" spans="1:3" x14ac:dyDescent="0.25">
      <c r="A90" s="2">
        <v>41640</v>
      </c>
      <c r="B90" s="3">
        <v>15850347812735.199</v>
      </c>
      <c r="C90">
        <f>+B90/'Exchange Rate'!B230/1000000000</f>
        <v>2590.7603889355114</v>
      </c>
    </row>
    <row r="91" spans="1:3" x14ac:dyDescent="0.25">
      <c r="A91" s="2">
        <v>41730</v>
      </c>
      <c r="B91" s="3">
        <v>16187882965564.801</v>
      </c>
      <c r="C91">
        <f>+B91/'Exchange Rate'!B231/1000000000</f>
        <v>2628.7060236101361</v>
      </c>
    </row>
    <row r="92" spans="1:3" x14ac:dyDescent="0.25">
      <c r="A92" s="2">
        <v>41821</v>
      </c>
      <c r="B92" s="3">
        <v>16583388461781.301</v>
      </c>
      <c r="C92">
        <f>+B92/'Exchange Rate'!B232/1000000000</f>
        <v>2692.0809422554044</v>
      </c>
    </row>
    <row r="93" spans="1:3" x14ac:dyDescent="0.25">
      <c r="A93" s="2">
        <v>41913</v>
      </c>
      <c r="B93" s="3">
        <v>16856011271078.5</v>
      </c>
      <c r="C93">
        <f>+B93/'Exchange Rate'!B233/1000000000</f>
        <v>2746.3854795154857</v>
      </c>
    </row>
    <row r="94" spans="1:3" x14ac:dyDescent="0.25">
      <c r="A94" s="2">
        <v>42005</v>
      </c>
      <c r="B94" s="3">
        <v>17022522939876.4</v>
      </c>
      <c r="C94">
        <f>+B94/'Exchange Rate'!B234/1000000000</f>
        <v>2773.5600232668698</v>
      </c>
    </row>
    <row r="95" spans="1:3" x14ac:dyDescent="0.25">
      <c r="A95" s="2">
        <v>42095</v>
      </c>
      <c r="B95" s="3">
        <v>17442618982084.699</v>
      </c>
      <c r="C95">
        <f>+B95/'Exchange Rate'!B235/1000000000</f>
        <v>2850.0903250834522</v>
      </c>
    </row>
    <row r="96" spans="1:3" x14ac:dyDescent="0.25">
      <c r="A96" s="2">
        <v>42186</v>
      </c>
      <c r="B96" s="3">
        <v>17729636423683.5</v>
      </c>
      <c r="C96">
        <f>+B96/'Exchange Rate'!B236/1000000000</f>
        <v>2830.4633030760747</v>
      </c>
    </row>
    <row r="97" spans="1:3" x14ac:dyDescent="0.25">
      <c r="A97" s="2">
        <v>42278</v>
      </c>
      <c r="B97" s="3">
        <v>17975646950983.898</v>
      </c>
      <c r="C97">
        <f>+B97/'Exchange Rate'!B237/1000000000</f>
        <v>2813.6889314793316</v>
      </c>
    </row>
    <row r="98" spans="1:3" x14ac:dyDescent="0.25">
      <c r="A98" s="2">
        <v>42370</v>
      </c>
      <c r="B98" s="3">
        <v>18276566639452.699</v>
      </c>
      <c r="C98">
        <f>+B98/'Exchange Rate'!B238/1000000000</f>
        <v>2793.8641543678823</v>
      </c>
    </row>
    <row r="99" spans="1:3" x14ac:dyDescent="0.25">
      <c r="A99" s="2">
        <v>42461</v>
      </c>
      <c r="B99" s="3">
        <v>18765529523790.898</v>
      </c>
      <c r="C99">
        <f>+B99/'Exchange Rate'!B239/1000000000</f>
        <v>2871.7884813068754</v>
      </c>
    </row>
    <row r="100" spans="1:3" x14ac:dyDescent="0.25">
      <c r="A100" s="2">
        <v>42552</v>
      </c>
      <c r="B100" s="3">
        <v>19207251052095.801</v>
      </c>
      <c r="C100">
        <f>+B100/'Exchange Rate'!B240/1000000000</f>
        <v>2880.986432674933</v>
      </c>
    </row>
    <row r="101" spans="1:3" x14ac:dyDescent="0.25">
      <c r="A101" s="2">
        <v>42644</v>
      </c>
      <c r="B101" s="3">
        <v>19740990854681.398</v>
      </c>
      <c r="C101">
        <f>+B101/'Exchange Rate'!B241/1000000000</f>
        <v>2888.2675630345161</v>
      </c>
    </row>
    <row r="102" spans="1:3" x14ac:dyDescent="0.25">
      <c r="A102" s="2">
        <v>42736</v>
      </c>
      <c r="B102" s="3">
        <v>20396635830190.398</v>
      </c>
      <c r="C102">
        <f>+B102/'Exchange Rate'!B242/1000000000</f>
        <v>2960.5725445645066</v>
      </c>
    </row>
    <row r="103" spans="1:3" x14ac:dyDescent="0.25">
      <c r="A103" s="2">
        <v>42826</v>
      </c>
      <c r="B103" s="3">
        <v>20871292461398</v>
      </c>
      <c r="C103">
        <f>+B103/'Exchange Rate'!B243/1000000000</f>
        <v>3041.067788138917</v>
      </c>
    </row>
    <row r="104" spans="1:3" x14ac:dyDescent="0.25">
      <c r="A104" s="2">
        <v>42917</v>
      </c>
      <c r="B104" s="3">
        <v>21407421686862.398</v>
      </c>
      <c r="C104">
        <f>+B104/'Exchange Rate'!B244/1000000000</f>
        <v>3209.3650212028629</v>
      </c>
    </row>
    <row r="105" spans="1:3" x14ac:dyDescent="0.25">
      <c r="A105" s="2">
        <v>43009</v>
      </c>
      <c r="B105" s="3">
        <v>21903252675096.398</v>
      </c>
      <c r="C105">
        <f>+B105/'Exchange Rate'!B245/1000000000</f>
        <v>3312.574825613503</v>
      </c>
    </row>
    <row r="106" spans="1:3" x14ac:dyDescent="0.25">
      <c r="A106" s="2">
        <v>43101</v>
      </c>
      <c r="B106" s="3">
        <v>22636361910050.301</v>
      </c>
      <c r="C106">
        <f>+B106/'Exchange Rate'!B246/1000000000</f>
        <v>3562.5438466447486</v>
      </c>
    </row>
    <row r="107" spans="1:3" x14ac:dyDescent="0.25">
      <c r="A107" s="2">
        <v>43191</v>
      </c>
      <c r="B107" s="3">
        <v>23181998934228.102</v>
      </c>
      <c r="C107">
        <f>+B107/'Exchange Rate'!B247/1000000000</f>
        <v>3633.6276518087161</v>
      </c>
    </row>
    <row r="108" spans="1:3" x14ac:dyDescent="0.25">
      <c r="A108" s="2">
        <v>43282</v>
      </c>
      <c r="B108" s="3">
        <v>23616054547956.301</v>
      </c>
      <c r="C108">
        <f>+B108/'Exchange Rate'!B248/1000000000</f>
        <v>3468.3066380149394</v>
      </c>
    </row>
    <row r="109" spans="1:3" x14ac:dyDescent="0.25">
      <c r="A109" s="2">
        <v>43374</v>
      </c>
      <c r="B109" s="3">
        <v>23995435113235.398</v>
      </c>
      <c r="C109">
        <f>+B109/'Exchange Rate'!B249/1000000000</f>
        <v>3467.1033755168896</v>
      </c>
    </row>
    <row r="110" spans="1:3" x14ac:dyDescent="0.25">
      <c r="A110" s="2">
        <v>43466</v>
      </c>
      <c r="B110" s="3">
        <v>24372684915119.199</v>
      </c>
      <c r="C110">
        <f>+B110/'Exchange Rate'!B250/1000000000</f>
        <v>3613.468571345049</v>
      </c>
    </row>
    <row r="111" spans="1:3" x14ac:dyDescent="0.25">
      <c r="A111" s="2">
        <v>43556</v>
      </c>
      <c r="B111" s="3">
        <v>25095590722822.898</v>
      </c>
      <c r="C111">
        <f>+B111/'Exchange Rate'!B251/1000000000</f>
        <v>3674.6220660112363</v>
      </c>
    </row>
    <row r="112" spans="1:3" x14ac:dyDescent="0.25">
      <c r="A112" s="2">
        <v>43647</v>
      </c>
      <c r="B112" s="3">
        <v>25332895670506.5</v>
      </c>
      <c r="C112">
        <f>+B112/'Exchange Rate'!B252/1000000000</f>
        <v>3609.4511364570685</v>
      </c>
    </row>
    <row r="113" spans="1:3" x14ac:dyDescent="0.25">
      <c r="A113" s="2">
        <v>43739</v>
      </c>
      <c r="B113" s="3">
        <v>25627083190210.199</v>
      </c>
      <c r="C113">
        <f>+B113/'Exchange Rate'!B253/1000000000</f>
        <v>3639.8693039527966</v>
      </c>
    </row>
    <row r="114" spans="1:3" x14ac:dyDescent="0.25">
      <c r="A114" s="2">
        <v>43831</v>
      </c>
      <c r="B114" s="3">
        <v>23067799609501.102</v>
      </c>
      <c r="C114">
        <f>+B114/'Exchange Rate'!B254/1000000000</f>
        <v>3305.0366096665102</v>
      </c>
    </row>
    <row r="115" spans="1:3" x14ac:dyDescent="0.25">
      <c r="A115" s="2">
        <v>43922</v>
      </c>
      <c r="B115" s="3">
        <v>25927845827283.398</v>
      </c>
      <c r="C115">
        <f>+B115/'Exchange Rate'!B255/1000000000</f>
        <v>3657.0421442630795</v>
      </c>
    </row>
    <row r="116" spans="1:3" x14ac:dyDescent="0.25">
      <c r="A116" s="2">
        <v>44013</v>
      </c>
      <c r="B116" s="3">
        <v>26675174875540</v>
      </c>
      <c r="C116">
        <f>+B116/'Exchange Rate'!B256/1000000000</f>
        <v>3857.3286696402652</v>
      </c>
    </row>
    <row r="117" spans="1:3" x14ac:dyDescent="0.25">
      <c r="A117" s="2">
        <v>44105</v>
      </c>
      <c r="B117" s="3">
        <v>27403072826282.602</v>
      </c>
      <c r="C117">
        <f>+B117/'Exchange Rate'!B257/1000000000</f>
        <v>4140.5716911367772</v>
      </c>
    </row>
    <row r="118" spans="1:3" x14ac:dyDescent="0.25">
      <c r="A118" s="2">
        <v>44197</v>
      </c>
      <c r="B118" s="3">
        <v>28012349434334.199</v>
      </c>
      <c r="C118">
        <f>+B118/'Exchange Rate'!B258/1000000000</f>
        <v>4323.4359931072822</v>
      </c>
    </row>
    <row r="119" spans="1:3" x14ac:dyDescent="0.25">
      <c r="A119" s="2">
        <v>44287</v>
      </c>
      <c r="B119" s="3">
        <v>29514001639837.102</v>
      </c>
      <c r="C119">
        <f>+B119/'Exchange Rate'!B259/1000000000</f>
        <v>4570.022602393773</v>
      </c>
    </row>
    <row r="120" spans="1:3" x14ac:dyDescent="0.25">
      <c r="A120" s="2">
        <v>44378</v>
      </c>
      <c r="B120" s="3">
        <v>29419521652673.102</v>
      </c>
      <c r="C120">
        <f>+B120/'Exchange Rate'!B260/1000000000</f>
        <v>4547.7622611459565</v>
      </c>
    </row>
    <row r="121" spans="1:3" x14ac:dyDescent="0.25">
      <c r="A121" s="2">
        <v>44470</v>
      </c>
      <c r="B121" s="3">
        <v>30282932604827.102</v>
      </c>
      <c r="C121">
        <f>+B121/'Exchange Rate'!B261/1000000000</f>
        <v>4739.4621674074369</v>
      </c>
    </row>
    <row r="122" spans="1:3" x14ac:dyDescent="0.25">
      <c r="A122" s="2">
        <v>44562</v>
      </c>
      <c r="B122" s="3">
        <v>30357254096656.398</v>
      </c>
      <c r="C122">
        <f>+B122/'Exchange Rate'!B262/1000000000</f>
        <v>4782.6245015511167</v>
      </c>
    </row>
    <row r="123" spans="1:3" x14ac:dyDescent="0.25">
      <c r="A123" s="2">
        <v>44652</v>
      </c>
      <c r="B123" s="3">
        <v>30645092902497.898</v>
      </c>
      <c r="C123">
        <f>+B123/'Exchange Rate'!B263/1000000000</f>
        <v>4632.1860180554913</v>
      </c>
    </row>
    <row r="124" spans="1:3" x14ac:dyDescent="0.25">
      <c r="A124" s="2">
        <v>44743</v>
      </c>
      <c r="B124" s="3">
        <v>31131190412652.898</v>
      </c>
      <c r="C124">
        <f>+B124/'Exchange Rate'!B264/1000000000</f>
        <v>4540.7752800297158</v>
      </c>
    </row>
    <row r="125" spans="1:3" x14ac:dyDescent="0.25">
      <c r="A125" s="2">
        <v>44835</v>
      </c>
      <c r="B125" s="3">
        <v>31272135469519.898</v>
      </c>
      <c r="C125">
        <f>+B125/'Exchange Rate'!B265/1000000000</f>
        <v>4386.2269596386468</v>
      </c>
    </row>
    <row r="126" spans="1:3" x14ac:dyDescent="0.25">
      <c r="A126" s="2">
        <v>44927</v>
      </c>
      <c r="B126" s="3">
        <v>31912649931466.199</v>
      </c>
      <c r="C126">
        <f>+B126/'Exchange Rate'!B266/1000000000</f>
        <v>4663.8546517437435</v>
      </c>
    </row>
    <row r="127" spans="1:3" x14ac:dyDescent="0.25">
      <c r="A127" s="2">
        <v>45017</v>
      </c>
      <c r="B127" s="3">
        <v>32330234140407.398</v>
      </c>
      <c r="C127">
        <f>+B127/'Exchange Rate'!B267/1000000000</f>
        <v>4608.6183823304737</v>
      </c>
    </row>
    <row r="128" spans="1:3" x14ac:dyDescent="0.25">
      <c r="A128" s="2">
        <v>45108</v>
      </c>
      <c r="B128" s="3">
        <v>32473138372812.602</v>
      </c>
      <c r="C128">
        <f>+B128/'Exchange Rate'!B268/1000000000</f>
        <v>4481.6479947940879</v>
      </c>
    </row>
    <row r="129" spans="1:3" x14ac:dyDescent="0.25">
      <c r="A129" s="2">
        <v>45200</v>
      </c>
      <c r="B129" s="3">
        <v>32717183328858.199</v>
      </c>
      <c r="C129">
        <f>+B129/'Exchange Rate'!B269/1000000000</f>
        <v>4523.6502163597861</v>
      </c>
    </row>
    <row r="130" spans="1:3" x14ac:dyDescent="0.25">
      <c r="A130" s="2">
        <v>45292</v>
      </c>
      <c r="B130" s="3">
        <v>33172542603779.898</v>
      </c>
      <c r="C130">
        <f>+B130/'Exchange Rate'!B270/1000000000</f>
        <v>4614.348809337137</v>
      </c>
    </row>
    <row r="131" spans="1:3" x14ac:dyDescent="0.25">
      <c r="A131" s="2">
        <v>45383</v>
      </c>
      <c r="B131" s="3">
        <v>33565028815229.602</v>
      </c>
      <c r="C131">
        <f>+B131/'Exchange Rate'!B271/1000000000</f>
        <v>4634.3195085898606</v>
      </c>
    </row>
    <row r="132" spans="1:3" x14ac:dyDescent="0.25">
      <c r="A132" s="2">
        <v>45474</v>
      </c>
      <c r="B132" s="3">
        <v>33847827643719.199</v>
      </c>
      <c r="C132">
        <f>+B132/'Exchange Rate'!B272/1000000000</f>
        <v>4725.0233865395339</v>
      </c>
    </row>
    <row r="133" spans="1:3" x14ac:dyDescent="0.25">
      <c r="A133" s="2">
        <v>45566</v>
      </c>
      <c r="B133" s="3">
        <v>34273733795219.898</v>
      </c>
      <c r="C133">
        <f>+B133/'Exchange Rate'!B273/1000000000</f>
        <v>4763.726527259706</v>
      </c>
    </row>
    <row r="134" spans="1:3" x14ac:dyDescent="0.25">
      <c r="A134" s="2">
        <v>45658</v>
      </c>
      <c r="B134" s="3">
        <v>34629037576572.398</v>
      </c>
      <c r="C134">
        <f>+B134/'Exchange Rate'!B274/1000000000</f>
        <v>4756.8655958665777</v>
      </c>
    </row>
    <row r="135" spans="1:3" x14ac:dyDescent="0.25">
      <c r="A135" s="2">
        <v>45748</v>
      </c>
      <c r="B135" s="3">
        <v>34864014668959</v>
      </c>
      <c r="C135">
        <f>+B135/'Exchange Rate'!B275/1000000000</f>
        <v>4821.7159380927624</v>
      </c>
    </row>
    <row r="136" spans="1:3" x14ac:dyDescent="0.25">
      <c r="A136" s="2">
        <v>45839</v>
      </c>
      <c r="B136" s="3">
        <v>35155767906190.699</v>
      </c>
      <c r="C136">
        <f>+B136/'Exchange Rate'!B276/1000000000</f>
        <v>4911.8541553750629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AD0C4-0402-D443-A1FB-B3600A57CD29}">
  <dimension ref="A1:T109"/>
  <sheetViews>
    <sheetView topLeftCell="G79" workbookViewId="0">
      <selection activeCell="M98" sqref="M98"/>
    </sheetView>
    <sheetView workbookViewId="1"/>
  </sheetViews>
  <sheetFormatPr defaultColWidth="11.42578125" defaultRowHeight="15" x14ac:dyDescent="0.25"/>
  <sheetData>
    <row r="1" spans="1:20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294</v>
      </c>
      <c r="K1" s="1" t="s">
        <v>295</v>
      </c>
      <c r="L1" s="1" t="s">
        <v>307</v>
      </c>
      <c r="M1" s="1" t="s">
        <v>308</v>
      </c>
      <c r="N1" s="1" t="s">
        <v>309</v>
      </c>
      <c r="O1" s="1" t="s">
        <v>297</v>
      </c>
      <c r="P1" s="1" t="s">
        <v>296</v>
      </c>
      <c r="Q1" s="1" t="s">
        <v>298</v>
      </c>
      <c r="R1" s="1" t="s">
        <v>299</v>
      </c>
      <c r="S1" s="1" t="s">
        <v>300</v>
      </c>
      <c r="T1" s="1" t="s">
        <v>301</v>
      </c>
    </row>
    <row r="2" spans="1:20" x14ac:dyDescent="0.25">
      <c r="A2" s="4">
        <v>42005</v>
      </c>
      <c r="B2" s="3">
        <f>+BOP!B70</f>
        <v>527247686696.565</v>
      </c>
      <c r="C2" s="3">
        <f>+BOP!C70</f>
        <v>385363484324.48901</v>
      </c>
      <c r="D2" s="3">
        <f>+BOP!D70</f>
        <v>53011736320.422798</v>
      </c>
      <c r="E2" s="3">
        <f>+BOP!E70</f>
        <v>101249046242.495</v>
      </c>
      <c r="F2" s="3">
        <f>+BOP!F70</f>
        <v>64908336667.264198</v>
      </c>
      <c r="G2" s="3">
        <f>+BOP!G70</f>
        <v>66128702363.256203</v>
      </c>
      <c r="H2" s="3">
        <f>+BOP!H70</f>
        <v>9905987624.3161602</v>
      </c>
      <c r="I2" s="3">
        <f>+BOP!I70</f>
        <v>11233260961.1528</v>
      </c>
      <c r="J2" s="3">
        <f>+BOP!J70</f>
        <v>23186159445.4846</v>
      </c>
      <c r="K2" s="3">
        <f>+BOP!K70</f>
        <v>65456252429.2332</v>
      </c>
      <c r="L2" s="3">
        <f>+BOP!L70</f>
        <v>21840571482.3423</v>
      </c>
      <c r="M2" s="3">
        <f>+BOP!M70</f>
        <v>20441746789.230072</v>
      </c>
      <c r="N2" s="3">
        <f>+BOP!N70</f>
        <v>11223518572.2073</v>
      </c>
      <c r="O2" s="3">
        <f>+BOP!O70</f>
        <v>8466379145.8266697</v>
      </c>
      <c r="P2" s="3">
        <f>+BOP!P70</f>
        <v>10617052910.135</v>
      </c>
      <c r="Q2" s="3">
        <f>+BOP!Q70</f>
        <v>11975367643.4034</v>
      </c>
      <c r="R2" s="3">
        <f>+BOP!R70</f>
        <v>23203410744.271801</v>
      </c>
      <c r="S2" s="3">
        <f>+BOP!S70</f>
        <v>-123876003197.217</v>
      </c>
      <c r="T2" s="3">
        <f>+BOP!T70</f>
        <v>-90748557942.462799</v>
      </c>
    </row>
    <row r="3" spans="1:20" x14ac:dyDescent="0.25">
      <c r="A3" s="4">
        <v>42095</v>
      </c>
      <c r="B3" s="3">
        <f>+BOP!B71</f>
        <v>531244086653.93103</v>
      </c>
      <c r="C3" s="3">
        <f>+BOP!C71</f>
        <v>392257026540.97498</v>
      </c>
      <c r="D3" s="3">
        <f>+BOP!D71</f>
        <v>55028879956.760498</v>
      </c>
      <c r="E3" s="3">
        <f>+BOP!E71</f>
        <v>111735095922.05701</v>
      </c>
      <c r="F3" s="3">
        <f>+BOP!F71</f>
        <v>63495778760.648903</v>
      </c>
      <c r="G3" s="3">
        <f>+BOP!G71</f>
        <v>70373681012.781296</v>
      </c>
      <c r="H3" s="3">
        <f>+BOP!H71</f>
        <v>8941861071.9845791</v>
      </c>
      <c r="I3" s="3">
        <f>+BOP!I71</f>
        <v>10746442678.351999</v>
      </c>
      <c r="J3" s="3">
        <f>+BOP!J71</f>
        <v>32963577885.456402</v>
      </c>
      <c r="K3" s="3">
        <f>+BOP!K71</f>
        <v>66098425716.543602</v>
      </c>
      <c r="L3" s="3">
        <f>+BOP!L71</f>
        <v>34389485825.881599</v>
      </c>
      <c r="M3" s="3">
        <f>+BOP!M71</f>
        <v>14489654104.331455</v>
      </c>
      <c r="N3" s="3">
        <f>+BOP!N71</f>
        <v>20650949934.905701</v>
      </c>
      <c r="O3" s="3">
        <f>+BOP!O71</f>
        <v>13645145467.2516</v>
      </c>
      <c r="P3" s="3">
        <f>+BOP!P71</f>
        <v>13738535890.975901</v>
      </c>
      <c r="Q3" s="3">
        <f>+BOP!Q71</f>
        <v>844508637.07985497</v>
      </c>
      <c r="R3" s="3">
        <f>+BOP!R71</f>
        <v>49747467931.186996</v>
      </c>
      <c r="S3" s="3">
        <f>+BOP!S71</f>
        <v>-24658284081.1054</v>
      </c>
      <c r="T3" s="3">
        <f>+BOP!T71</f>
        <v>11321180338.597</v>
      </c>
    </row>
    <row r="4" spans="1:20" x14ac:dyDescent="0.25">
      <c r="A4" s="4">
        <v>42186</v>
      </c>
      <c r="B4" s="3">
        <f>+BOP!B72</f>
        <v>539210803070.13702</v>
      </c>
      <c r="C4" s="3">
        <f>+BOP!C72</f>
        <v>389119433991.89801</v>
      </c>
      <c r="D4" s="3">
        <f>+BOP!D72</f>
        <v>53330211279.607498</v>
      </c>
      <c r="E4" s="3">
        <f>+BOP!E72</f>
        <v>113263985936.07201</v>
      </c>
      <c r="F4" s="3">
        <f>+BOP!F72</f>
        <v>37577034948.536201</v>
      </c>
      <c r="G4" s="3">
        <f>+BOP!G72</f>
        <v>65228725635.094803</v>
      </c>
      <c r="H4" s="3">
        <f>+BOP!H72</f>
        <v>9136485537.6560593</v>
      </c>
      <c r="I4" s="3">
        <f>+BOP!I72</f>
        <v>13337162737.9569</v>
      </c>
      <c r="J4" s="3">
        <f>+BOP!J72</f>
        <v>53165182779.3097</v>
      </c>
      <c r="K4" s="3">
        <f>+BOP!K72</f>
        <v>50959720017.399902</v>
      </c>
      <c r="L4" s="3">
        <f>+BOP!L72</f>
        <v>3366946091.4437442</v>
      </c>
      <c r="M4" s="3">
        <f>+BOP!M72</f>
        <v>-15738245187.120739</v>
      </c>
      <c r="N4" s="3">
        <f>+BOP!N72</f>
        <v>-871058250.11925602</v>
      </c>
      <c r="O4" s="3">
        <f>+BOP!O72</f>
        <v>-3854641871.6477399</v>
      </c>
      <c r="P4" s="3">
        <f>+BOP!P72</f>
        <v>4238004341.5630002</v>
      </c>
      <c r="Q4" s="3">
        <f>+BOP!Q72</f>
        <v>-11883603315.473</v>
      </c>
      <c r="R4" s="3">
        <f>+BOP!R72</f>
        <v>3519905149.15418</v>
      </c>
      <c r="S4" s="3">
        <f>+BOP!S72</f>
        <v>-98830584120.736099</v>
      </c>
      <c r="T4" s="3">
        <f>+BOP!T72</f>
        <v>-151811126522.793</v>
      </c>
    </row>
    <row r="5" spans="1:20" x14ac:dyDescent="0.25">
      <c r="A5" s="4">
        <v>42278</v>
      </c>
      <c r="B5" s="3">
        <f>+BOP!B73</f>
        <v>545050840031.66699</v>
      </c>
      <c r="C5" s="3">
        <f>+BOP!C73</f>
        <v>399822399229.224</v>
      </c>
      <c r="D5" s="3">
        <f>+BOP!D73</f>
        <v>56028208300.007797</v>
      </c>
      <c r="E5" s="3">
        <f>+BOP!E73</f>
        <v>109471215840.617</v>
      </c>
      <c r="F5" s="3">
        <f>+BOP!F73</f>
        <v>57834794039.727997</v>
      </c>
      <c r="G5" s="3">
        <f>+BOP!G73</f>
        <v>74283954209.923706</v>
      </c>
      <c r="H5" s="3">
        <f>+BOP!H73</f>
        <v>7954030495.5531998</v>
      </c>
      <c r="I5" s="3">
        <f>+BOP!I73</f>
        <v>13270826792.895599</v>
      </c>
      <c r="J5" s="3">
        <f>+BOP!J73</f>
        <v>65075761752.369301</v>
      </c>
      <c r="K5" s="3">
        <f>+BOP!K73</f>
        <v>59974933464.222099</v>
      </c>
      <c r="L5" s="3">
        <f>+BOP!L73</f>
        <v>13611980764.65234</v>
      </c>
      <c r="M5" s="3">
        <f>+BOP!M73</f>
        <v>-12454233425.430799</v>
      </c>
      <c r="N5" s="3">
        <f>+BOP!N73</f>
        <v>8675390186.0462208</v>
      </c>
      <c r="O5" s="3">
        <f>+BOP!O73</f>
        <v>-3292386175.8305702</v>
      </c>
      <c r="P5" s="3">
        <f>+BOP!P73</f>
        <v>4936590578.6061201</v>
      </c>
      <c r="Q5" s="3">
        <f>+BOP!Q73</f>
        <v>-9161847249.6002293</v>
      </c>
      <c r="R5" s="3">
        <f>+BOP!R73</f>
        <v>5994498183.7342901</v>
      </c>
      <c r="S5" s="3">
        <f>+BOP!S73</f>
        <v>-104173462460.214</v>
      </c>
      <c r="T5" s="3">
        <f>+BOP!T73</f>
        <v>-111700732116.64101</v>
      </c>
    </row>
    <row r="6" spans="1:20" x14ac:dyDescent="0.25">
      <c r="A6" s="4">
        <v>42370</v>
      </c>
      <c r="B6" s="3">
        <f>+BOP!B74</f>
        <v>469228690483.61499</v>
      </c>
      <c r="C6" s="3">
        <f>+BOP!C74</f>
        <v>341562389597.08099</v>
      </c>
      <c r="D6" s="3">
        <f>+BOP!D74</f>
        <v>51520118419.685303</v>
      </c>
      <c r="E6" s="3">
        <f>+BOP!E74</f>
        <v>103365736204.83099</v>
      </c>
      <c r="F6" s="3">
        <f>+BOP!F74</f>
        <v>52036657717.359703</v>
      </c>
      <c r="G6" s="3">
        <f>+BOP!G74</f>
        <v>64640367913.783401</v>
      </c>
      <c r="H6" s="3">
        <f>+BOP!H74</f>
        <v>8300394956.47616</v>
      </c>
      <c r="I6" s="3">
        <f>+BOP!I74</f>
        <v>10081303668.7386</v>
      </c>
      <c r="J6" s="3">
        <f>+BOP!J74</f>
        <v>60984500876.513603</v>
      </c>
      <c r="K6" s="3">
        <f>+BOP!K74</f>
        <v>39933745304.954697</v>
      </c>
      <c r="L6" s="3">
        <f>+BOP!L74</f>
        <v>17854888914.402321</v>
      </c>
      <c r="M6" s="3">
        <f>+BOP!M74</f>
        <v>-15576028818.119932</v>
      </c>
      <c r="N6" s="3">
        <f>+BOP!N74</f>
        <v>10117723188.897301</v>
      </c>
      <c r="O6" s="3">
        <f>+BOP!O74</f>
        <v>6415035016.7366695</v>
      </c>
      <c r="P6" s="3">
        <f>+BOP!P74</f>
        <v>7737165725.5050201</v>
      </c>
      <c r="Q6" s="3">
        <f>+BOP!Q74</f>
        <v>-21991063834.856602</v>
      </c>
      <c r="R6" s="3">
        <f>+BOP!R74</f>
        <v>39844570339.108498</v>
      </c>
      <c r="S6" s="3">
        <f>+BOP!S74</f>
        <v>-50437663100.714203</v>
      </c>
      <c r="T6" s="3">
        <f>+BOP!T74</f>
        <v>-133783293579.058</v>
      </c>
    </row>
    <row r="7" spans="1:20" x14ac:dyDescent="0.25">
      <c r="A7" s="4">
        <v>42461</v>
      </c>
      <c r="B7" s="3">
        <f>+BOP!B75</f>
        <v>497147393937.79102</v>
      </c>
      <c r="C7" s="3">
        <f>+BOP!C75</f>
        <v>370990835141.375</v>
      </c>
      <c r="D7" s="3">
        <f>+BOP!D75</f>
        <v>52456839449.221802</v>
      </c>
      <c r="E7" s="3">
        <f>+BOP!E75</f>
        <v>104732649382.414</v>
      </c>
      <c r="F7" s="3">
        <f>+BOP!F75</f>
        <v>57505162819.9851</v>
      </c>
      <c r="G7" s="3">
        <f>+BOP!G75</f>
        <v>65115734054.477303</v>
      </c>
      <c r="H7" s="3">
        <f>+BOP!H75</f>
        <v>8362132732.6745901</v>
      </c>
      <c r="I7" s="3">
        <f>+BOP!I75</f>
        <v>9535503968.3016605</v>
      </c>
      <c r="J7" s="3">
        <f>+BOP!J75</f>
        <v>64648299061.1287</v>
      </c>
      <c r="K7" s="3">
        <f>+BOP!K75</f>
        <v>42082013632.793404</v>
      </c>
      <c r="L7" s="3">
        <f>+BOP!L75</f>
        <v>17657523648.07156</v>
      </c>
      <c r="M7" s="3">
        <f>+BOP!M75</f>
        <v>22478226013.464622</v>
      </c>
      <c r="N7" s="3">
        <f>+BOP!N75</f>
        <v>7911718961.4157</v>
      </c>
      <c r="O7" s="3">
        <f>+BOP!O75</f>
        <v>668449560.08472002</v>
      </c>
      <c r="P7" s="3">
        <f>+BOP!P75</f>
        <v>9745804686.6558609</v>
      </c>
      <c r="Q7" s="3">
        <f>+BOP!Q75</f>
        <v>21809776453.379902</v>
      </c>
      <c r="R7" s="3">
        <f>+BOP!R75</f>
        <v>54547266574.563103</v>
      </c>
      <c r="S7" s="3">
        <f>+BOP!S75</f>
        <v>7666995637.6878796</v>
      </c>
      <c r="T7" s="3">
        <f>+BOP!T75</f>
        <v>-36304500662.611298</v>
      </c>
    </row>
    <row r="8" spans="1:20" x14ac:dyDescent="0.25">
      <c r="A8" s="4">
        <v>42552</v>
      </c>
      <c r="B8" s="3">
        <f>+BOP!B76</f>
        <v>507436947235.88702</v>
      </c>
      <c r="C8" s="3">
        <f>+BOP!C76</f>
        <v>378601374035.664</v>
      </c>
      <c r="D8" s="3">
        <f>+BOP!D76</f>
        <v>51594369688.093498</v>
      </c>
      <c r="E8" s="3">
        <f>+BOP!E76</f>
        <v>112271511582.327</v>
      </c>
      <c r="F8" s="3">
        <f>+BOP!F76</f>
        <v>68003620163.092003</v>
      </c>
      <c r="G8" s="3">
        <f>+BOP!G76</f>
        <v>70153315493.046997</v>
      </c>
      <c r="H8" s="3">
        <f>+BOP!H76</f>
        <v>7563976049.8460598</v>
      </c>
      <c r="I8" s="3">
        <f>+BOP!I76</f>
        <v>10023616976.0742</v>
      </c>
      <c r="J8" s="3">
        <f>+BOP!J76</f>
        <v>55914795723.839699</v>
      </c>
      <c r="K8" s="3">
        <f>+BOP!K76</f>
        <v>34394978156.4664</v>
      </c>
      <c r="L8" s="3">
        <f>+BOP!L76</f>
        <v>36695609015.027397</v>
      </c>
      <c r="M8" s="3">
        <f>+BOP!M76</f>
        <v>28344727444.439301</v>
      </c>
      <c r="N8" s="3">
        <f>+BOP!N76</f>
        <v>16234220089.0044</v>
      </c>
      <c r="O8" s="3">
        <f>+BOP!O76</f>
        <v>15331904575.7323</v>
      </c>
      <c r="P8" s="3">
        <f>+BOP!P76</f>
        <v>20461388926.022999</v>
      </c>
      <c r="Q8" s="3">
        <f>+BOP!Q76</f>
        <v>13012822868.707001</v>
      </c>
      <c r="R8" s="3">
        <f>+BOP!R76</f>
        <v>134485451698.05901</v>
      </c>
      <c r="S8" s="3">
        <f>+BOP!S76</f>
        <v>47885875143.287804</v>
      </c>
      <c r="T8" s="3">
        <f>+BOP!T76</f>
        <v>-127597868409.341</v>
      </c>
    </row>
    <row r="9" spans="1:20" x14ac:dyDescent="0.25">
      <c r="A9" s="4">
        <v>42644</v>
      </c>
      <c r="B9" s="3">
        <f>+BOP!B77</f>
        <v>515705607264.68701</v>
      </c>
      <c r="C9" s="3">
        <f>+BOP!C77</f>
        <v>409481040788.76099</v>
      </c>
      <c r="D9" s="3">
        <f>+BOP!D77</f>
        <v>52832502650.574097</v>
      </c>
      <c r="E9" s="3">
        <f>+BOP!E77</f>
        <v>121179844154.953</v>
      </c>
      <c r="F9" s="3">
        <f>+BOP!F77</f>
        <v>49108132291.256699</v>
      </c>
      <c r="G9" s="3">
        <f>+BOP!G77</f>
        <v>81623945566.456406</v>
      </c>
      <c r="H9" s="3">
        <f>+BOP!H77</f>
        <v>6673587865.4932003</v>
      </c>
      <c r="I9" s="3">
        <f>+BOP!I77</f>
        <v>10779929255.460699</v>
      </c>
      <c r="J9" s="3">
        <f>+BOP!J77</f>
        <v>34876865092.092499</v>
      </c>
      <c r="K9" s="3">
        <f>+BOP!K77</f>
        <v>58338847489.835999</v>
      </c>
      <c r="L9" s="3">
        <f>+BOP!L77</f>
        <v>30561559719.942318</v>
      </c>
      <c r="M9" s="3">
        <f>+BOP!M77</f>
        <v>15252039903.469231</v>
      </c>
      <c r="N9" s="3">
        <f>+BOP!N77</f>
        <v>3974570143.13622</v>
      </c>
      <c r="O9" s="3">
        <f>+BOP!O77</f>
        <v>1000683870.8694299</v>
      </c>
      <c r="P9" s="3">
        <f>+BOP!P77</f>
        <v>26586989576.806099</v>
      </c>
      <c r="Q9" s="3">
        <f>+BOP!Q77</f>
        <v>14251356032.5998</v>
      </c>
      <c r="R9" s="3">
        <f>+BOP!R77</f>
        <v>121028548222.76199</v>
      </c>
      <c r="S9" s="3">
        <f>+BOP!S77</f>
        <v>28049899456.2896</v>
      </c>
      <c r="T9" s="3">
        <f>+BOP!T77</f>
        <v>-145978932758.86099</v>
      </c>
    </row>
    <row r="10" spans="1:20" x14ac:dyDescent="0.25">
      <c r="A10" s="4">
        <v>42736</v>
      </c>
      <c r="B10" s="3">
        <f>+BOP!B78</f>
        <v>518528821908.17499</v>
      </c>
      <c r="C10" s="3">
        <f>+BOP!C78</f>
        <v>413102616867.03003</v>
      </c>
      <c r="D10" s="3">
        <f>+BOP!D78</f>
        <v>52270300119.233597</v>
      </c>
      <c r="E10" s="3">
        <f>+BOP!E78</f>
        <v>114768360245.755</v>
      </c>
      <c r="F10" s="3">
        <f>+BOP!F78</f>
        <v>69558613208.5345</v>
      </c>
      <c r="G10" s="3">
        <f>+BOP!G78</f>
        <v>72705071845.906403</v>
      </c>
      <c r="H10" s="3">
        <f>+BOP!H78</f>
        <v>7085969922.7161598</v>
      </c>
      <c r="I10" s="3">
        <f>+BOP!I78</f>
        <v>10024350385.805401</v>
      </c>
      <c r="J10" s="3">
        <f>+BOP!J78</f>
        <v>31059933344.571301</v>
      </c>
      <c r="K10" s="3">
        <f>+BOP!K78</f>
        <v>31678541198.313</v>
      </c>
      <c r="L10" s="3">
        <f>+BOP!L78</f>
        <v>14715058917.85235</v>
      </c>
      <c r="M10" s="3">
        <f>+BOP!M78</f>
        <v>17569344139.230118</v>
      </c>
      <c r="N10" s="3">
        <f>+BOP!N78</f>
        <v>4796364939.7573299</v>
      </c>
      <c r="O10" s="3">
        <f>+BOP!O78</f>
        <v>11078450098.0667</v>
      </c>
      <c r="P10" s="3">
        <f>+BOP!P78</f>
        <v>9918693978.0950203</v>
      </c>
      <c r="Q10" s="3">
        <f>+BOP!Q78</f>
        <v>6490894041.1634197</v>
      </c>
      <c r="R10" s="3">
        <f>+BOP!R78</f>
        <v>47668469440.212601</v>
      </c>
      <c r="S10" s="3">
        <f>+BOP!S78</f>
        <v>45930547069.259399</v>
      </c>
      <c r="T10" s="3">
        <f>+BOP!T78</f>
        <v>-13098616683.872601</v>
      </c>
    </row>
    <row r="11" spans="1:20" x14ac:dyDescent="0.25">
      <c r="A11" s="4">
        <v>42826</v>
      </c>
      <c r="B11" s="3">
        <f>+BOP!B79</f>
        <v>555441435469.80103</v>
      </c>
      <c r="C11" s="3">
        <f>+BOP!C79</f>
        <v>421995778551.276</v>
      </c>
      <c r="D11" s="3">
        <f>+BOP!D79</f>
        <v>52269730363.162102</v>
      </c>
      <c r="E11" s="3">
        <f>+BOP!E79</f>
        <v>122989791560.905</v>
      </c>
      <c r="F11" s="3">
        <f>+BOP!F79</f>
        <v>70175995813.584702</v>
      </c>
      <c r="G11" s="3">
        <f>+BOP!G79</f>
        <v>69312060876.712906</v>
      </c>
      <c r="H11" s="3">
        <f>+BOP!H79</f>
        <v>7575468942.9245901</v>
      </c>
      <c r="I11" s="3">
        <f>+BOP!I79</f>
        <v>11365112033.9869</v>
      </c>
      <c r="J11" s="3">
        <f>+BOP!J79</f>
        <v>30358816371.398998</v>
      </c>
      <c r="K11" s="3">
        <f>+BOP!K79</f>
        <v>25461768898.149502</v>
      </c>
      <c r="L11" s="3">
        <f>+BOP!L79</f>
        <v>20610717499.681599</v>
      </c>
      <c r="M11" s="3">
        <f>+BOP!M79</f>
        <v>13400514603.271488</v>
      </c>
      <c r="N11" s="3">
        <f>+BOP!N79</f>
        <v>4349653880.9157</v>
      </c>
      <c r="O11" s="3">
        <f>+BOP!O79</f>
        <v>4782054934.6916399</v>
      </c>
      <c r="P11" s="3">
        <f>+BOP!P79</f>
        <v>16261063618.7659</v>
      </c>
      <c r="Q11" s="3">
        <f>+BOP!Q79</f>
        <v>8618459668.5798492</v>
      </c>
      <c r="R11" s="3">
        <f>+BOP!R79</f>
        <v>36922291717.706596</v>
      </c>
      <c r="S11" s="3">
        <f>+BOP!S79</f>
        <v>62118281563.494797</v>
      </c>
      <c r="T11" s="3">
        <f>+BOP!T79</f>
        <v>29782249533.904301</v>
      </c>
    </row>
    <row r="12" spans="1:20" x14ac:dyDescent="0.25">
      <c r="A12" s="4">
        <v>42917</v>
      </c>
      <c r="B12" s="3">
        <f>+BOP!B80</f>
        <v>547763747930.75702</v>
      </c>
      <c r="C12" s="3">
        <f>+BOP!C80</f>
        <v>437020140584.71301</v>
      </c>
      <c r="D12" s="3">
        <f>+BOP!D80</f>
        <v>52857803776.322899</v>
      </c>
      <c r="E12" s="3">
        <f>+BOP!E80</f>
        <v>115954701361.63</v>
      </c>
      <c r="F12" s="3">
        <f>+BOP!F80</f>
        <v>73912447827.665405</v>
      </c>
      <c r="G12" s="3">
        <f>+BOP!G80</f>
        <v>84067167121.304794</v>
      </c>
      <c r="H12" s="3">
        <f>+BOP!H80</f>
        <v>6411841930.2160597</v>
      </c>
      <c r="I12" s="3">
        <f>+BOP!I80</f>
        <v>9214147526.2588501</v>
      </c>
      <c r="J12" s="3">
        <f>+BOP!J80</f>
        <v>32088594419.582001</v>
      </c>
      <c r="K12" s="3">
        <f>+BOP!K80</f>
        <v>41293975420.2108</v>
      </c>
      <c r="L12" s="3">
        <f>+BOP!L80</f>
        <v>27209880618.490402</v>
      </c>
      <c r="M12" s="3">
        <f>+BOP!M80</f>
        <v>60535615358.289307</v>
      </c>
      <c r="N12" s="3">
        <f>+BOP!N80</f>
        <v>10735510297.040701</v>
      </c>
      <c r="O12" s="3">
        <f>+BOP!O80</f>
        <v>14664450679.212299</v>
      </c>
      <c r="P12" s="3">
        <f>+BOP!P80</f>
        <v>16474370321.449699</v>
      </c>
      <c r="Q12" s="3">
        <f>+BOP!Q80</f>
        <v>45871164679.077003</v>
      </c>
      <c r="R12" s="3">
        <f>+BOP!R80</f>
        <v>38377458946.978798</v>
      </c>
      <c r="S12" s="3">
        <f>+BOP!S80</f>
        <v>30957187498.599701</v>
      </c>
      <c r="T12" s="3">
        <f>+BOP!T80</f>
        <v>38652306040.035202</v>
      </c>
    </row>
    <row r="13" spans="1:20" x14ac:dyDescent="0.25">
      <c r="A13" s="4">
        <v>43009</v>
      </c>
      <c r="B13" s="3">
        <f>+BOP!B81</f>
        <v>594479792725.91699</v>
      </c>
      <c r="C13" s="3">
        <f>+BOP!C81</f>
        <v>468153848897.75098</v>
      </c>
      <c r="D13" s="3">
        <f>+BOP!D81</f>
        <v>55665723912.020897</v>
      </c>
      <c r="E13" s="3">
        <f>+BOP!E81</f>
        <v>118282218202.383</v>
      </c>
      <c r="F13" s="3">
        <f>+BOP!F81</f>
        <v>76051163020.850403</v>
      </c>
      <c r="G13" s="3">
        <f>+BOP!G81</f>
        <v>80091434653.759293</v>
      </c>
      <c r="H13" s="3">
        <f>+BOP!H81</f>
        <v>7094486019.2032003</v>
      </c>
      <c r="I13" s="3">
        <f>+BOP!I81</f>
        <v>9420416054.7450008</v>
      </c>
      <c r="J13" s="3">
        <f>+BOP!J81</f>
        <v>44785423666.587097</v>
      </c>
      <c r="K13" s="3">
        <f>+BOP!K81</f>
        <v>67649470204.975197</v>
      </c>
      <c r="L13" s="3">
        <f>+BOP!L81</f>
        <v>32267530701.472298</v>
      </c>
      <c r="M13" s="3">
        <f>+BOP!M81</f>
        <v>32795506734.969231</v>
      </c>
      <c r="N13" s="3">
        <f>+BOP!N81</f>
        <v>12965950928.196199</v>
      </c>
      <c r="O13" s="3">
        <f>+BOP!O81</f>
        <v>5683923589.3394299</v>
      </c>
      <c r="P13" s="3">
        <f>+BOP!P81</f>
        <v>19301579773.2761</v>
      </c>
      <c r="Q13" s="3">
        <f>+BOP!Q81</f>
        <v>27111583145.629799</v>
      </c>
      <c r="R13" s="3">
        <f>+BOP!R81</f>
        <v>-22121109552.551102</v>
      </c>
      <c r="S13" s="3">
        <f>+BOP!S81</f>
        <v>13735509892.632099</v>
      </c>
      <c r="T13" s="3">
        <f>+BOP!T81</f>
        <v>36179804370.138603</v>
      </c>
    </row>
    <row r="14" spans="1:20" x14ac:dyDescent="0.25">
      <c r="A14" s="4">
        <v>43101</v>
      </c>
      <c r="B14" s="3">
        <f>+BOP!B82</f>
        <v>572485640974.54504</v>
      </c>
      <c r="C14" s="3">
        <f>+BOP!C82</f>
        <v>500681097678.45001</v>
      </c>
      <c r="D14" s="3">
        <f>+BOP!D82</f>
        <v>58141001898.293098</v>
      </c>
      <c r="E14" s="3">
        <f>+BOP!E82</f>
        <v>131073416530.561</v>
      </c>
      <c r="F14" s="3">
        <f>+BOP!F82</f>
        <v>64920803763.747101</v>
      </c>
      <c r="G14" s="3">
        <f>+BOP!G82</f>
        <v>85246494090.089203</v>
      </c>
      <c r="H14" s="3">
        <f>+BOP!H82</f>
        <v>7670462181.4961596</v>
      </c>
      <c r="I14" s="3">
        <f>+BOP!I82</f>
        <v>10063668355.560301</v>
      </c>
      <c r="J14" s="3">
        <f>+BOP!J82</f>
        <v>31406210228.593201</v>
      </c>
      <c r="K14" s="3">
        <f>+BOP!K82</f>
        <v>80605506832.333099</v>
      </c>
      <c r="L14" s="3">
        <f>+BOP!L82</f>
        <v>30183216844.956398</v>
      </c>
      <c r="M14" s="3">
        <f>+BOP!M82</f>
        <v>47186878646.780106</v>
      </c>
      <c r="N14" s="3">
        <f>+BOP!N82</f>
        <v>16472232793.4573</v>
      </c>
      <c r="O14" s="3">
        <f>+BOP!O82</f>
        <v>14215886783.6567</v>
      </c>
      <c r="P14" s="3">
        <f>+BOP!P82</f>
        <v>13710984051.4991</v>
      </c>
      <c r="Q14" s="3">
        <f>+BOP!Q82</f>
        <v>32970991863.123402</v>
      </c>
      <c r="R14" s="3">
        <f>+BOP!R82</f>
        <v>26079074882.271702</v>
      </c>
      <c r="S14" s="3">
        <f>+BOP!S82</f>
        <v>47650092923.042801</v>
      </c>
      <c r="T14" s="3">
        <f>+BOP!T82</f>
        <v>15684721793.358999</v>
      </c>
    </row>
    <row r="15" spans="1:20" x14ac:dyDescent="0.25">
      <c r="A15" s="4">
        <v>43191</v>
      </c>
      <c r="B15" s="3">
        <f>+BOP!B83</f>
        <v>611317994630.11096</v>
      </c>
      <c r="C15" s="3">
        <f>+BOP!C83</f>
        <v>509177033449.62598</v>
      </c>
      <c r="D15" s="3">
        <f>+BOP!D83</f>
        <v>60393024597.927399</v>
      </c>
      <c r="E15" s="3">
        <f>+BOP!E83</f>
        <v>134706283411.36</v>
      </c>
      <c r="F15" s="3">
        <f>+BOP!F83</f>
        <v>68403597342.867699</v>
      </c>
      <c r="G15" s="3">
        <f>+BOP!G83</f>
        <v>89180024140.358704</v>
      </c>
      <c r="H15" s="3">
        <f>+BOP!H83</f>
        <v>7152684372.50459</v>
      </c>
      <c r="I15" s="3">
        <f>+BOP!I83</f>
        <v>10847782711.7873</v>
      </c>
      <c r="J15" s="3">
        <f>+BOP!J83</f>
        <v>41192606392.590401</v>
      </c>
      <c r="K15" s="3">
        <f>+BOP!K83</f>
        <v>66029081526.9021</v>
      </c>
      <c r="L15" s="3">
        <f>+BOP!L83</f>
        <v>6592421785.1161385</v>
      </c>
      <c r="M15" s="3">
        <f>+BOP!M83</f>
        <v>63638134756.801498</v>
      </c>
      <c r="N15" s="3">
        <f>+BOP!N83</f>
        <v>-2450862202.4843001</v>
      </c>
      <c r="O15" s="3">
        <f>+BOP!O83</f>
        <v>20030494140.961601</v>
      </c>
      <c r="P15" s="3">
        <f>+BOP!P83</f>
        <v>9043283987.6004391</v>
      </c>
      <c r="Q15" s="3">
        <f>+BOP!Q83</f>
        <v>43607640615.839897</v>
      </c>
      <c r="R15" s="3">
        <f>+BOP!R83</f>
        <v>12493469315.808399</v>
      </c>
      <c r="S15" s="3">
        <f>+BOP!S83</f>
        <v>-6283476297.0677004</v>
      </c>
      <c r="T15" s="3">
        <f>+BOP!T83</f>
        <v>22135515799.753502</v>
      </c>
    </row>
    <row r="16" spans="1:20" x14ac:dyDescent="0.25">
      <c r="A16" s="4">
        <v>43282</v>
      </c>
      <c r="B16" s="3">
        <f>+BOP!B84</f>
        <v>614801293740.60706</v>
      </c>
      <c r="C16" s="3">
        <f>+BOP!C84</f>
        <v>527084996308.42297</v>
      </c>
      <c r="D16" s="3">
        <f>+BOP!D84</f>
        <v>55921267612.389297</v>
      </c>
      <c r="E16" s="3">
        <f>+BOP!E84</f>
        <v>133882916567.364</v>
      </c>
      <c r="F16" s="3">
        <f>+BOP!F84</f>
        <v>79524105822.108902</v>
      </c>
      <c r="G16" s="3">
        <f>+BOP!G84</f>
        <v>81635250487.213898</v>
      </c>
      <c r="H16" s="3">
        <f>+BOP!H84</f>
        <v>6780162677.8460598</v>
      </c>
      <c r="I16" s="3">
        <f>+BOP!I84</f>
        <v>5309823106.1181498</v>
      </c>
      <c r="J16" s="3">
        <f>+BOP!J84</f>
        <v>35509986548.201401</v>
      </c>
      <c r="K16" s="3">
        <f>+BOP!K84</f>
        <v>42883280382.746399</v>
      </c>
      <c r="L16" s="3">
        <f>+BOP!L84</f>
        <v>12478333273.97374</v>
      </c>
      <c r="M16" s="3">
        <f>+BOP!M84</f>
        <v>44678949135.189201</v>
      </c>
      <c r="N16" s="3">
        <f>+BOP!N84</f>
        <v>5361169764.5307398</v>
      </c>
      <c r="O16" s="3">
        <f>+BOP!O84</f>
        <v>16915130050.792299</v>
      </c>
      <c r="P16" s="3">
        <f>+BOP!P84</f>
        <v>7117163509.4429998</v>
      </c>
      <c r="Q16" s="3">
        <f>+BOP!Q84</f>
        <v>27763819084.3969</v>
      </c>
      <c r="R16" s="3">
        <f>+BOP!R84</f>
        <v>68057330430.626602</v>
      </c>
      <c r="S16" s="3">
        <f>+BOP!S84</f>
        <v>58806882500.390099</v>
      </c>
      <c r="T16" s="3">
        <f>+BOP!T84</f>
        <v>5745404589.4254704</v>
      </c>
    </row>
    <row r="17" spans="1:20" x14ac:dyDescent="0.25">
      <c r="A17" s="4">
        <v>43374</v>
      </c>
      <c r="B17" s="3">
        <f>+BOP!B85</f>
        <v>618837876260.49695</v>
      </c>
      <c r="C17" s="3">
        <f>+BOP!C85</f>
        <v>500426159537.26099</v>
      </c>
      <c r="D17" s="3">
        <f>+BOP!D85</f>
        <v>59111502454.531097</v>
      </c>
      <c r="E17" s="3">
        <f>+BOP!E85</f>
        <v>126072550233.983</v>
      </c>
      <c r="F17" s="3">
        <f>+BOP!F85</f>
        <v>55647829619.1642</v>
      </c>
      <c r="G17" s="3">
        <f>+BOP!G85</f>
        <v>73799121715.957596</v>
      </c>
      <c r="H17" s="3">
        <f>+BOP!H85</f>
        <v>6153513260.3732004</v>
      </c>
      <c r="I17" s="3">
        <f>+BOP!I85</f>
        <v>3945233700.3976302</v>
      </c>
      <c r="J17" s="3">
        <f>+BOP!J85</f>
        <v>34917773514.476097</v>
      </c>
      <c r="K17" s="3">
        <f>+BOP!K85</f>
        <v>45847181294.359703</v>
      </c>
      <c r="L17" s="3">
        <f>+BOP!L85</f>
        <v>4253502130.4323397</v>
      </c>
      <c r="M17" s="3">
        <f>+BOP!M85</f>
        <v>4877037042.4293995</v>
      </c>
      <c r="N17" s="3">
        <f>+BOP!N85</f>
        <v>-1670278749.40378</v>
      </c>
      <c r="O17" s="3">
        <f>+BOP!O85</f>
        <v>9506417491.0694294</v>
      </c>
      <c r="P17" s="3">
        <f>+BOP!P85</f>
        <v>5923780879.8361197</v>
      </c>
      <c r="Q17" s="3">
        <f>+BOP!Q85</f>
        <v>-4629380448.6400299</v>
      </c>
      <c r="R17" s="3">
        <f>+BOP!R85</f>
        <v>35172887248.3284</v>
      </c>
      <c r="S17" s="3">
        <f>+BOP!S85</f>
        <v>21253133140.519901</v>
      </c>
      <c r="T17" s="3">
        <f>+BOP!T85</f>
        <v>-24678531764.861401</v>
      </c>
    </row>
    <row r="18" spans="1:20" x14ac:dyDescent="0.25">
      <c r="A18" s="4">
        <v>43466</v>
      </c>
      <c r="B18" s="3">
        <f>+BOP!B86</f>
        <v>569069566033.82495</v>
      </c>
      <c r="C18" s="3">
        <f>+BOP!C86</f>
        <v>478091975321.03003</v>
      </c>
      <c r="D18" s="3">
        <f>+BOP!D86</f>
        <v>61014260508.010803</v>
      </c>
      <c r="E18" s="3">
        <f>+BOP!E86</f>
        <v>123841739958.211</v>
      </c>
      <c r="F18" s="3">
        <f>+BOP!F86</f>
        <v>77106063736.828796</v>
      </c>
      <c r="G18" s="3">
        <f>+BOP!G86</f>
        <v>69406244883.311401</v>
      </c>
      <c r="H18" s="3">
        <f>+BOP!H86</f>
        <v>6446397596.2861605</v>
      </c>
      <c r="I18" s="3">
        <f>+BOP!I86</f>
        <v>4071996643.71873</v>
      </c>
      <c r="J18" s="3">
        <f>+BOP!J86</f>
        <v>31947559863.9748</v>
      </c>
      <c r="K18" s="3">
        <f>+BOP!K86</f>
        <v>52572583853.483704</v>
      </c>
      <c r="L18" s="3">
        <f>+BOP!L86</f>
        <v>12848390683.582331</v>
      </c>
      <c r="M18" s="3">
        <f>+BOP!M86</f>
        <v>39052777112.800903</v>
      </c>
      <c r="N18" s="3">
        <f>+BOP!N86</f>
        <v>-4137665317.4726701</v>
      </c>
      <c r="O18" s="3">
        <f>+BOP!O86</f>
        <v>22644363586.146702</v>
      </c>
      <c r="P18" s="3">
        <f>+BOP!P86</f>
        <v>16986056001.055</v>
      </c>
      <c r="Q18" s="3">
        <f>+BOP!Q86</f>
        <v>16408413526.6542</v>
      </c>
      <c r="R18" s="3">
        <f>+BOP!R86</f>
        <v>-5702791886.0933704</v>
      </c>
      <c r="S18" s="3">
        <f>+BOP!S86</f>
        <v>-35087755772.1045</v>
      </c>
      <c r="T18" s="3">
        <f>+BOP!T86</f>
        <v>-495062062.22580302</v>
      </c>
    </row>
    <row r="19" spans="1:20" x14ac:dyDescent="0.25">
      <c r="A19" s="4">
        <v>43556</v>
      </c>
      <c r="B19" s="3">
        <f>+BOP!B87</f>
        <v>593759029502.23096</v>
      </c>
      <c r="C19" s="3">
        <f>+BOP!C87</f>
        <v>496058386332.216</v>
      </c>
      <c r="D19" s="3">
        <f>+BOP!D87</f>
        <v>60579148164.1353</v>
      </c>
      <c r="E19" s="3">
        <f>+BOP!E87</f>
        <v>127010972509.36</v>
      </c>
      <c r="F19" s="3">
        <f>+BOP!F87</f>
        <v>71034486753.6577</v>
      </c>
      <c r="G19" s="3">
        <f>+BOP!G87</f>
        <v>79954903547.061203</v>
      </c>
      <c r="H19" s="3">
        <f>+BOP!H87</f>
        <v>6956024328.0945902</v>
      </c>
      <c r="I19" s="3">
        <f>+BOP!I87</f>
        <v>3493472703.8045702</v>
      </c>
      <c r="J19" s="3">
        <f>+BOP!J87</f>
        <v>36443971857.146599</v>
      </c>
      <c r="K19" s="3">
        <f>+BOP!K87</f>
        <v>46575731935.394699</v>
      </c>
      <c r="L19" s="3">
        <f>+BOP!L87</f>
        <v>25159856855.3116</v>
      </c>
      <c r="M19" s="3">
        <f>+BOP!M87</f>
        <v>24792980739.122101</v>
      </c>
      <c r="N19" s="3">
        <f>+BOP!N87</f>
        <v>8720952426.1657009</v>
      </c>
      <c r="O19" s="3">
        <f>+BOP!O87</f>
        <v>-14448785690.9384</v>
      </c>
      <c r="P19" s="3">
        <f>+BOP!P87</f>
        <v>16438904429.145901</v>
      </c>
      <c r="Q19" s="3">
        <f>+BOP!Q87</f>
        <v>39241766430.060501</v>
      </c>
      <c r="R19" s="3">
        <f>+BOP!R87</f>
        <v>26150918976.690899</v>
      </c>
      <c r="S19" s="3">
        <f>+BOP!S87</f>
        <v>-6885041318.4441404</v>
      </c>
      <c r="T19" s="3">
        <f>+BOP!T87</f>
        <v>-9392733586.8193092</v>
      </c>
    </row>
    <row r="20" spans="1:20" x14ac:dyDescent="0.25">
      <c r="A20" s="4">
        <v>43647</v>
      </c>
      <c r="B20" s="3">
        <f>+BOP!B88</f>
        <v>604544507843.77698</v>
      </c>
      <c r="C20" s="3">
        <f>+BOP!C88</f>
        <v>499483004781.883</v>
      </c>
      <c r="D20" s="3">
        <f>+BOP!D88</f>
        <v>59796772178.058197</v>
      </c>
      <c r="E20" s="3">
        <f>+BOP!E88</f>
        <v>129380036292.38699</v>
      </c>
      <c r="F20" s="3">
        <f>+BOP!F88</f>
        <v>68032324916.248398</v>
      </c>
      <c r="G20" s="3">
        <f>+BOP!G88</f>
        <v>83393997146.678299</v>
      </c>
      <c r="H20" s="3">
        <f>+BOP!H88</f>
        <v>6254486550.7060604</v>
      </c>
      <c r="I20" s="3">
        <f>+BOP!I88</f>
        <v>4197430524.5065298</v>
      </c>
      <c r="J20" s="3">
        <f>+BOP!J88</f>
        <v>32023875513.789902</v>
      </c>
      <c r="K20" s="3">
        <f>+BOP!K88</f>
        <v>34318553282.9813</v>
      </c>
      <c r="L20" s="3">
        <f>+BOP!L88</f>
        <v>27478016853.873741</v>
      </c>
      <c r="M20" s="3">
        <f>+BOP!M88</f>
        <v>45584368147.720802</v>
      </c>
      <c r="N20" s="3">
        <f>+BOP!N88</f>
        <v>9306357290.6907406</v>
      </c>
      <c r="O20" s="3">
        <f>+BOP!O88</f>
        <v>13285192111.0923</v>
      </c>
      <c r="P20" s="3">
        <f>+BOP!P88</f>
        <v>18171659563.182999</v>
      </c>
      <c r="Q20" s="3">
        <f>+BOP!Q88</f>
        <v>32299176036.628502</v>
      </c>
      <c r="R20" s="3">
        <f>+BOP!R88</f>
        <v>23900274419.688099</v>
      </c>
      <c r="S20" s="3">
        <f>+BOP!S88</f>
        <v>-1631667530.61988</v>
      </c>
      <c r="T20" s="3">
        <f>+BOP!T88</f>
        <v>-6707695392.7051802</v>
      </c>
    </row>
    <row r="21" spans="1:20" x14ac:dyDescent="0.25">
      <c r="A21" s="4">
        <v>43739</v>
      </c>
      <c r="B21" s="3">
        <f>+BOP!B89</f>
        <v>619266978264.41394</v>
      </c>
      <c r="C21" s="3">
        <f>+BOP!C89</f>
        <v>520013386986.211</v>
      </c>
      <c r="D21" s="3">
        <f>+BOP!D89</f>
        <v>62968974440.500099</v>
      </c>
      <c r="E21" s="3">
        <f>+BOP!E89</f>
        <v>125275437441.617</v>
      </c>
      <c r="F21" s="3">
        <f>+BOP!F89</f>
        <v>57341421070.468697</v>
      </c>
      <c r="G21" s="3">
        <f>+BOP!G89</f>
        <v>79943607891.887604</v>
      </c>
      <c r="H21" s="3">
        <f>+BOP!H89</f>
        <v>6250490732.3532</v>
      </c>
      <c r="I21" s="3">
        <f>+BOP!I89</f>
        <v>3894463647.32581</v>
      </c>
      <c r="J21" s="3">
        <f>+BOP!J89</f>
        <v>36494592765.0886</v>
      </c>
      <c r="K21" s="3">
        <f>+BOP!K89</f>
        <v>53702953292.895302</v>
      </c>
      <c r="L21" s="3">
        <f>+BOP!L89</f>
        <v>23932585566.252319</v>
      </c>
      <c r="M21" s="3">
        <f>+BOP!M89</f>
        <v>37936369345.014297</v>
      </c>
      <c r="N21" s="3">
        <f>+BOP!N89</f>
        <v>15442590605.1262</v>
      </c>
      <c r="O21" s="3">
        <f>+BOP!O89</f>
        <v>23425279109.789398</v>
      </c>
      <c r="P21" s="3">
        <f>+BOP!P89</f>
        <v>8489994961.1261196</v>
      </c>
      <c r="Q21" s="3">
        <f>+BOP!Q89</f>
        <v>14511090235.224899</v>
      </c>
      <c r="R21" s="3">
        <f>+BOP!R89</f>
        <v>10537902233.1264</v>
      </c>
      <c r="S21" s="3">
        <f>+BOP!S89</f>
        <v>-54226444.2585373</v>
      </c>
      <c r="T21" s="3">
        <f>+BOP!T89</f>
        <v>-2695356693.8614202</v>
      </c>
    </row>
    <row r="22" spans="1:20" x14ac:dyDescent="0.25">
      <c r="A22" s="4">
        <v>43831</v>
      </c>
      <c r="B22" s="3">
        <f>+BOP!B90</f>
        <v>512447762373.91498</v>
      </c>
      <c r="C22" s="3">
        <f>+BOP!C90</f>
        <v>475768632640.73999</v>
      </c>
      <c r="D22" s="3">
        <f>+BOP!D90</f>
        <v>53737560179.147102</v>
      </c>
      <c r="E22" s="3">
        <f>+BOP!E90</f>
        <v>104559644631.674</v>
      </c>
      <c r="F22" s="3">
        <f>+BOP!F90</f>
        <v>31628621061.795399</v>
      </c>
      <c r="G22" s="3">
        <f>+BOP!G90</f>
        <v>54384625053.8993</v>
      </c>
      <c r="H22" s="3">
        <f>+BOP!H90</f>
        <v>7809445664.22616</v>
      </c>
      <c r="I22" s="3">
        <f>+BOP!I90</f>
        <v>7235547346.4453802</v>
      </c>
      <c r="J22" s="3">
        <f>+BOP!J90</f>
        <v>36237649225.414597</v>
      </c>
      <c r="K22" s="3">
        <f>+BOP!K90</f>
        <v>43321174099.594902</v>
      </c>
      <c r="L22" s="3">
        <f>+BOP!L90</f>
        <v>41647191871.722321</v>
      </c>
      <c r="M22" s="3">
        <f>+BOP!M90</f>
        <v>-2828951126.0599108</v>
      </c>
      <c r="N22" s="3">
        <f>+BOP!N90</f>
        <v>34092425858.367298</v>
      </c>
      <c r="O22" s="3">
        <f>+BOP!O90</f>
        <v>-7462456496.5133305</v>
      </c>
      <c r="P22" s="3">
        <f>+BOP!P90</f>
        <v>7554766013.3550196</v>
      </c>
      <c r="Q22" s="3">
        <f>+BOP!Q90</f>
        <v>4633505370.4534197</v>
      </c>
      <c r="R22" s="3">
        <f>+BOP!R90</f>
        <v>14149161749.4098</v>
      </c>
      <c r="S22" s="3">
        <f>+BOP!S90</f>
        <v>27608653584.962898</v>
      </c>
      <c r="T22" s="3">
        <f>+BOP!T90</f>
        <v>-35825219612.1922</v>
      </c>
    </row>
    <row r="23" spans="1:20" x14ac:dyDescent="0.25">
      <c r="A23" s="4">
        <v>43922</v>
      </c>
      <c r="B23" s="3">
        <f>+BOP!B91</f>
        <v>607386873685.92102</v>
      </c>
      <c r="C23" s="3">
        <f>+BOP!C91</f>
        <v>452223007020.612</v>
      </c>
      <c r="D23" s="3">
        <f>+BOP!D91</f>
        <v>54789194241.055901</v>
      </c>
      <c r="E23" s="3">
        <f>+BOP!E91</f>
        <v>88213117578.774994</v>
      </c>
      <c r="F23" s="3">
        <f>+BOP!F91</f>
        <v>73746922676.511597</v>
      </c>
      <c r="G23" s="3">
        <f>+BOP!G91</f>
        <v>99745968877.478806</v>
      </c>
      <c r="H23" s="3">
        <f>+BOP!H91</f>
        <v>8239157994.54459</v>
      </c>
      <c r="I23" s="3">
        <f>+BOP!I91</f>
        <v>6890150704.0164299</v>
      </c>
      <c r="J23" s="3">
        <f>+BOP!J91</f>
        <v>41906902702.6464</v>
      </c>
      <c r="K23" s="3">
        <f>+BOP!K91</f>
        <v>51413501586.2883</v>
      </c>
      <c r="L23" s="3">
        <f>+BOP!L91</f>
        <v>21213259432.181561</v>
      </c>
      <c r="M23" s="3">
        <f>+BOP!M91</f>
        <v>61537198915.411499</v>
      </c>
      <c r="N23" s="3">
        <f>+BOP!N91</f>
        <v>11463310353.1257</v>
      </c>
      <c r="O23" s="3">
        <f>+BOP!O91</f>
        <v>27963037570.821602</v>
      </c>
      <c r="P23" s="3">
        <f>+BOP!P91</f>
        <v>9749949079.0558605</v>
      </c>
      <c r="Q23" s="3">
        <f>+BOP!Q91</f>
        <v>33574161344.589901</v>
      </c>
      <c r="R23" s="3">
        <f>+BOP!R91</f>
        <v>76031016723.416199</v>
      </c>
      <c r="S23" s="3">
        <f>+BOP!S91</f>
        <v>4137632315.9302802</v>
      </c>
      <c r="T23" s="3">
        <f>+BOP!T91</f>
        <v>17491164161.904301</v>
      </c>
    </row>
    <row r="24" spans="1:20" x14ac:dyDescent="0.25">
      <c r="A24" s="4">
        <v>44013</v>
      </c>
      <c r="B24" s="3">
        <f>+BOP!B92</f>
        <v>668835506203.80701</v>
      </c>
      <c r="C24" s="3">
        <f>+BOP!C92</f>
        <v>521614034850.492</v>
      </c>
      <c r="D24" s="3">
        <f>+BOP!D92</f>
        <v>57000015096.565804</v>
      </c>
      <c r="E24" s="3">
        <f>+BOP!E92</f>
        <v>93862096309.565598</v>
      </c>
      <c r="F24" s="3">
        <f>+BOP!F92</f>
        <v>73902823115.795105</v>
      </c>
      <c r="G24" s="3">
        <f>+BOP!G92</f>
        <v>105967833306.875</v>
      </c>
      <c r="H24" s="3">
        <f>+BOP!H92</f>
        <v>9424842044.2260609</v>
      </c>
      <c r="I24" s="3">
        <f>+BOP!I92</f>
        <v>6876893986.2230797</v>
      </c>
      <c r="J24" s="3">
        <f>+BOP!J92</f>
        <v>40872967573.999702</v>
      </c>
      <c r="K24" s="3">
        <f>+BOP!K92</f>
        <v>72950973847.741104</v>
      </c>
      <c r="L24" s="3">
        <f>+BOP!L92</f>
        <v>34382798462.653702</v>
      </c>
      <c r="M24" s="3">
        <f>+BOP!M92</f>
        <v>91814097293.099197</v>
      </c>
      <c r="N24" s="3">
        <f>+BOP!N92</f>
        <v>29677335168.310699</v>
      </c>
      <c r="O24" s="3">
        <f>+BOP!O92</f>
        <v>22098769523.902302</v>
      </c>
      <c r="P24" s="3">
        <f>+BOP!P92</f>
        <v>4705463294.3430004</v>
      </c>
      <c r="Q24" s="3">
        <f>+BOP!Q92</f>
        <v>69715327769.196899</v>
      </c>
      <c r="R24" s="3">
        <f>+BOP!R92</f>
        <v>120629685463.32001</v>
      </c>
      <c r="S24" s="3">
        <f>+BOP!S92</f>
        <v>41093784069.704903</v>
      </c>
      <c r="T24" s="3">
        <f>+BOP!T92</f>
        <v>18486726120.1493</v>
      </c>
    </row>
    <row r="25" spans="1:20" x14ac:dyDescent="0.25">
      <c r="A25" s="4">
        <v>44105</v>
      </c>
      <c r="B25" s="3">
        <f>+BOP!B93</f>
        <v>721344479760.547</v>
      </c>
      <c r="C25" s="3">
        <f>+BOP!C93</f>
        <v>549305967950.33099</v>
      </c>
      <c r="D25" s="3">
        <f>+BOP!D93</f>
        <v>63356595160.021301</v>
      </c>
      <c r="E25" s="3">
        <f>+BOP!E93</f>
        <v>94778877558.770798</v>
      </c>
      <c r="F25" s="3">
        <f>+BOP!F93</f>
        <v>66224121981.207901</v>
      </c>
      <c r="G25" s="3">
        <f>+BOP!G93</f>
        <v>103596489503.787</v>
      </c>
      <c r="H25" s="3">
        <f>+BOP!H93</f>
        <v>10545123472.783199</v>
      </c>
      <c r="I25" s="3">
        <f>+BOP!I93</f>
        <v>6560513456.3451099</v>
      </c>
      <c r="J25" s="3">
        <f>+BOP!J93</f>
        <v>34703288836.049301</v>
      </c>
      <c r="K25" s="3">
        <f>+BOP!K93</f>
        <v>85409966524.955597</v>
      </c>
      <c r="L25" s="3">
        <f>+BOP!L93</f>
        <v>53992273944.942322</v>
      </c>
      <c r="M25" s="3">
        <f>+BOP!M93</f>
        <v>96252198571.749207</v>
      </c>
      <c r="N25" s="3">
        <f>+BOP!N93</f>
        <v>56150124591.166199</v>
      </c>
      <c r="O25" s="3">
        <f>+BOP!O93</f>
        <v>37735382946.1894</v>
      </c>
      <c r="P25" s="3">
        <f>+BOP!P93</f>
        <v>-2157850646.2238798</v>
      </c>
      <c r="Q25" s="3">
        <f>+BOP!Q93</f>
        <v>58516815625.559799</v>
      </c>
      <c r="R25" s="3">
        <f>+BOP!R93</f>
        <v>125503668868.26401</v>
      </c>
      <c r="S25" s="3">
        <f>+BOP!S93</f>
        <v>18234364612.551899</v>
      </c>
      <c r="T25" s="3">
        <f>+BOP!T93</f>
        <v>28697826330.138599</v>
      </c>
    </row>
    <row r="26" spans="1:20" x14ac:dyDescent="0.25">
      <c r="A26" s="4">
        <v>44197</v>
      </c>
      <c r="B26" s="3">
        <f>+BOP!B94</f>
        <v>738346271749.77502</v>
      </c>
      <c r="C26" s="3">
        <f>+BOP!C94</f>
        <v>592077760317.06006</v>
      </c>
      <c r="D26" s="3">
        <f>+BOP!D94</f>
        <v>73738072765.967102</v>
      </c>
      <c r="E26" s="3">
        <f>+BOP!E94</f>
        <v>103191418825.98399</v>
      </c>
      <c r="F26" s="3">
        <f>+BOP!F94</f>
        <v>81226412356.755402</v>
      </c>
      <c r="G26" s="3">
        <f>+BOP!G94</f>
        <v>108454455183.649</v>
      </c>
      <c r="H26" s="3">
        <f>+BOP!H94</f>
        <v>10906000672.4762</v>
      </c>
      <c r="I26" s="3">
        <f>+BOP!I94</f>
        <v>8330222684.41539</v>
      </c>
      <c r="J26" s="3">
        <f>+BOP!J94</f>
        <v>38995338878.174599</v>
      </c>
      <c r="K26" s="3">
        <f>+BOP!K94</f>
        <v>93910241404.804901</v>
      </c>
      <c r="L26" s="3">
        <f>+BOP!L94</f>
        <v>69462672474.382309</v>
      </c>
      <c r="M26" s="3">
        <f>+BOP!M94</f>
        <v>63269348918.670097</v>
      </c>
      <c r="N26" s="3">
        <f>+BOP!N94</f>
        <v>57632449999.447304</v>
      </c>
      <c r="O26" s="3">
        <f>+BOP!O94</f>
        <v>12578074427.936701</v>
      </c>
      <c r="P26" s="3">
        <f>+BOP!P94</f>
        <v>11830222474.934999</v>
      </c>
      <c r="Q26" s="3">
        <f>+BOP!Q94</f>
        <v>50691274490.733398</v>
      </c>
      <c r="R26" s="3">
        <f>+BOP!R94</f>
        <v>171938973304</v>
      </c>
      <c r="S26" s="3">
        <f>+BOP!S94</f>
        <v>62020534177.482903</v>
      </c>
      <c r="T26" s="3">
        <f>+BOP!T94</f>
        <v>24158651387.8078</v>
      </c>
    </row>
    <row r="27" spans="1:20" x14ac:dyDescent="0.25">
      <c r="A27" s="4">
        <v>44287</v>
      </c>
      <c r="B27" s="3">
        <f>+BOP!B95</f>
        <v>765822414970.79102</v>
      </c>
      <c r="C27" s="3">
        <f>+BOP!C95</f>
        <v>651676805268.276</v>
      </c>
      <c r="D27" s="3">
        <f>+BOP!D95</f>
        <v>78628534642.785797</v>
      </c>
      <c r="E27" s="3">
        <f>+BOP!E95</f>
        <v>106772316276.92101</v>
      </c>
      <c r="F27" s="3">
        <f>+BOP!F95</f>
        <v>100736549251.60201</v>
      </c>
      <c r="G27" s="3">
        <f>+BOP!G95</f>
        <v>129342429106.21899</v>
      </c>
      <c r="H27" s="3">
        <f>+BOP!H95</f>
        <v>11941324757.924601</v>
      </c>
      <c r="I27" s="3">
        <f>+BOP!I95</f>
        <v>7852181362.9464302</v>
      </c>
      <c r="J27" s="3">
        <f>+BOP!J95</f>
        <v>47609065988.366402</v>
      </c>
      <c r="K27" s="3">
        <f>+BOP!K95</f>
        <v>83097387121.548294</v>
      </c>
      <c r="L27" s="3">
        <f>+BOP!L95</f>
        <v>29219212240.4716</v>
      </c>
      <c r="M27" s="3">
        <f>+BOP!M95</f>
        <v>27441169400.821457</v>
      </c>
      <c r="N27" s="3">
        <f>+BOP!N95</f>
        <v>14207920744.685699</v>
      </c>
      <c r="O27" s="3">
        <f>+BOP!O95</f>
        <v>26904852685.5616</v>
      </c>
      <c r="P27" s="3">
        <f>+BOP!P95</f>
        <v>15011291495.7859</v>
      </c>
      <c r="Q27" s="3">
        <f>+BOP!Q95</f>
        <v>536316715.25985599</v>
      </c>
      <c r="R27" s="3">
        <f>+BOP!R95</f>
        <v>115277795177.476</v>
      </c>
      <c r="S27" s="3">
        <f>+BOP!S95</f>
        <v>82213576204.3703</v>
      </c>
      <c r="T27" s="3">
        <f>+BOP!T95</f>
        <v>48215150161.904297</v>
      </c>
    </row>
    <row r="28" spans="1:20" x14ac:dyDescent="0.25">
      <c r="A28" s="4">
        <v>44378</v>
      </c>
      <c r="B28" s="3">
        <f>+BOP!B96</f>
        <v>813148082560.88696</v>
      </c>
      <c r="C28" s="3">
        <f>+BOP!C96</f>
        <v>678610235354.88306</v>
      </c>
      <c r="D28" s="3">
        <f>+BOP!D96</f>
        <v>87363396963.165802</v>
      </c>
      <c r="E28" s="3">
        <f>+BOP!E96</f>
        <v>114289554917.595</v>
      </c>
      <c r="F28" s="3">
        <f>+BOP!F96</f>
        <v>81330129375.175095</v>
      </c>
      <c r="G28" s="3">
        <f>+BOP!G96</f>
        <v>108437491327.30499</v>
      </c>
      <c r="H28" s="3">
        <f>+BOP!H96</f>
        <v>11510082225.376101</v>
      </c>
      <c r="I28" s="3">
        <f>+BOP!I96</f>
        <v>8169541824.3230801</v>
      </c>
      <c r="J28" s="3">
        <f>+BOP!J96</f>
        <v>41199220370.249702</v>
      </c>
      <c r="K28" s="3">
        <f>+BOP!K96</f>
        <v>85714006217.661102</v>
      </c>
      <c r="L28" s="3">
        <f>+BOP!L96</f>
        <v>4400010742.5837402</v>
      </c>
      <c r="M28" s="3">
        <f>+BOP!M96</f>
        <v>27386610470.53915</v>
      </c>
      <c r="N28" s="3">
        <f>+BOP!N96</f>
        <v>-3097482538.3892598</v>
      </c>
      <c r="O28" s="3">
        <f>+BOP!O96</f>
        <v>7459019041.5922499</v>
      </c>
      <c r="P28" s="3">
        <f>+BOP!P96</f>
        <v>7497493280.9729996</v>
      </c>
      <c r="Q28" s="3">
        <f>+BOP!Q96</f>
        <v>19927591428.946899</v>
      </c>
      <c r="R28" s="3">
        <f>+BOP!R96</f>
        <v>42370506031.340401</v>
      </c>
      <c r="S28" s="3">
        <f>+BOP!S96</f>
        <v>2606737768.04495</v>
      </c>
      <c r="T28" s="3">
        <f>+BOP!T96</f>
        <v>70098157120.149307</v>
      </c>
    </row>
    <row r="29" spans="1:20" x14ac:dyDescent="0.25">
      <c r="A29" s="4">
        <v>44470</v>
      </c>
      <c r="B29" s="3">
        <f>+BOP!B97</f>
        <v>898521498563.12695</v>
      </c>
      <c r="C29" s="3">
        <f>+BOP!C97</f>
        <v>730767520723.06104</v>
      </c>
      <c r="D29" s="3">
        <f>+BOP!D97</f>
        <v>99663205823.671204</v>
      </c>
      <c r="E29" s="3">
        <f>+BOP!E97</f>
        <v>116351573597.041</v>
      </c>
      <c r="F29" s="3">
        <f>+BOP!F97</f>
        <v>64022443583.857903</v>
      </c>
      <c r="G29" s="3">
        <f>+BOP!G97</f>
        <v>105557287428.187</v>
      </c>
      <c r="H29" s="3">
        <f>+BOP!H97</f>
        <v>14436842556.3232</v>
      </c>
      <c r="I29" s="3">
        <f>+BOP!I97</f>
        <v>8574713987.1651096</v>
      </c>
      <c r="J29" s="3">
        <f>+BOP!J97</f>
        <v>50994114746.089302</v>
      </c>
      <c r="K29" s="3">
        <f>+BOP!K97</f>
        <v>81353342318.465607</v>
      </c>
      <c r="L29" s="3">
        <f>+BOP!L97</f>
        <v>22180478900.752319</v>
      </c>
      <c r="M29" s="3">
        <f>+BOP!M97</f>
        <v>58531102418.619202</v>
      </c>
      <c r="N29" s="3">
        <f>+BOP!N97</f>
        <v>15989210968.666201</v>
      </c>
      <c r="O29" s="3">
        <f>+BOP!O97</f>
        <v>35958900805.5494</v>
      </c>
      <c r="P29" s="3">
        <f>+BOP!P97</f>
        <v>6191267932.0861197</v>
      </c>
      <c r="Q29" s="3">
        <f>+BOP!Q97</f>
        <v>22572201613.069801</v>
      </c>
      <c r="R29" s="3">
        <f>+BOP!R97</f>
        <v>90114127491.908401</v>
      </c>
      <c r="S29" s="3">
        <f>+BOP!S97</f>
        <v>15692843574.891899</v>
      </c>
      <c r="T29" s="3">
        <f>+BOP!T97</f>
        <v>45754023330.138603</v>
      </c>
    </row>
    <row r="30" spans="1:20" x14ac:dyDescent="0.25">
      <c r="A30" s="4">
        <v>44562</v>
      </c>
      <c r="B30" s="3">
        <f>+BOP!B98</f>
        <v>841487121419.42505</v>
      </c>
      <c r="C30" s="3">
        <f>+BOP!C98</f>
        <v>677990564976.08997</v>
      </c>
      <c r="D30" s="3">
        <f>+BOP!D98</f>
        <v>100662128275.02699</v>
      </c>
      <c r="E30" s="3">
        <f>+BOP!E98</f>
        <v>113155069915.244</v>
      </c>
      <c r="F30" s="3">
        <f>+BOP!F98</f>
        <v>64189934821.1754</v>
      </c>
      <c r="G30" s="3">
        <f>+BOP!G98</f>
        <v>106923065352.99899</v>
      </c>
      <c r="H30" s="3">
        <f>+BOP!H98</f>
        <v>11560680842.176201</v>
      </c>
      <c r="I30" s="3">
        <f>+BOP!I98</f>
        <v>7707931708.4853802</v>
      </c>
      <c r="J30" s="3">
        <f>+BOP!J98</f>
        <v>59472072230.084602</v>
      </c>
      <c r="K30" s="3">
        <f>+BOP!K98</f>
        <v>105832692465.075</v>
      </c>
      <c r="L30" s="3">
        <f>+BOP!L98</f>
        <v>37981768461.6623</v>
      </c>
      <c r="M30" s="3">
        <f>+BOP!M98</f>
        <v>-33826819901.199928</v>
      </c>
      <c r="N30" s="3">
        <f>+BOP!N98</f>
        <v>12298312491.927299</v>
      </c>
      <c r="O30" s="3">
        <f>+BOP!O98</f>
        <v>-3287489180.1233301</v>
      </c>
      <c r="P30" s="3">
        <f>+BOP!P98</f>
        <v>25683455969.735001</v>
      </c>
      <c r="Q30" s="3">
        <f>+BOP!Q98</f>
        <v>-30539330721.076599</v>
      </c>
      <c r="R30" s="3">
        <f>+BOP!R98</f>
        <v>-8156549024.1901703</v>
      </c>
      <c r="S30" s="3">
        <f>+BOP!S98</f>
        <v>-28479770249.8871</v>
      </c>
      <c r="T30" s="3">
        <f>+BOP!T98</f>
        <v>28813949387.8078</v>
      </c>
    </row>
    <row r="31" spans="1:20" x14ac:dyDescent="0.25">
      <c r="A31" s="4">
        <v>44652</v>
      </c>
      <c r="B31" s="3">
        <f>+BOP!B99</f>
        <v>839501756248.85095</v>
      </c>
      <c r="C31" s="3">
        <f>+BOP!C99</f>
        <v>667025414012.13599</v>
      </c>
      <c r="D31" s="3">
        <f>+BOP!D99</f>
        <v>92585229296.545807</v>
      </c>
      <c r="E31" s="3">
        <f>+BOP!E99</f>
        <v>111716595056.30099</v>
      </c>
      <c r="F31" s="3">
        <f>+BOP!F99</f>
        <v>51838487972.201599</v>
      </c>
      <c r="G31" s="3">
        <f>+BOP!G99</f>
        <v>121156042860.299</v>
      </c>
      <c r="H31" s="3">
        <f>+BOP!H99</f>
        <v>12103366553.2346</v>
      </c>
      <c r="I31" s="3">
        <f>+BOP!I99</f>
        <v>6161617428.7864304</v>
      </c>
      <c r="J31" s="3">
        <f>+BOP!J99</f>
        <v>38593958066.406403</v>
      </c>
      <c r="K31" s="3">
        <f>+BOP!K99</f>
        <v>42124400126.638298</v>
      </c>
      <c r="L31" s="3">
        <f>+BOP!L99</f>
        <v>45253817002.801598</v>
      </c>
      <c r="M31" s="3">
        <f>+BOP!M99</f>
        <v>-39374334782.468498</v>
      </c>
      <c r="N31" s="3">
        <f>+BOP!N99</f>
        <v>12104650927.335699</v>
      </c>
      <c r="O31" s="3">
        <f>+BOP!O99</f>
        <v>15367538345.861601</v>
      </c>
      <c r="P31" s="3">
        <f>+BOP!P99</f>
        <v>33149166075.4659</v>
      </c>
      <c r="Q31" s="3">
        <f>+BOP!Q99</f>
        <v>-54741873128.330101</v>
      </c>
      <c r="R31" s="3">
        <f>+BOP!R99</f>
        <v>-31545468206.003799</v>
      </c>
      <c r="S31" s="3">
        <f>+BOP!S99</f>
        <v>-5788803435.0297203</v>
      </c>
      <c r="T31" s="3">
        <f>+BOP!T99</f>
        <v>-20752493838.095699</v>
      </c>
    </row>
    <row r="32" spans="1:20" x14ac:dyDescent="0.25">
      <c r="A32" s="4">
        <v>44743</v>
      </c>
      <c r="B32" s="3">
        <f>+BOP!B100</f>
        <v>861423097899.27698</v>
      </c>
      <c r="C32" s="3">
        <f>+BOP!C100</f>
        <v>675037414554.12305</v>
      </c>
      <c r="D32" s="3">
        <f>+BOP!D100</f>
        <v>95394223791.765793</v>
      </c>
      <c r="E32" s="3">
        <f>+BOP!E100</f>
        <v>119796309351.985</v>
      </c>
      <c r="F32" s="3">
        <f>+BOP!F100</f>
        <v>77364393507.215103</v>
      </c>
      <c r="G32" s="3">
        <f>+BOP!G100</f>
        <v>102864420392.715</v>
      </c>
      <c r="H32" s="3">
        <f>+BOP!H100</f>
        <v>12961721664.626101</v>
      </c>
      <c r="I32" s="3">
        <f>+BOP!I100</f>
        <v>6427593936.1730804</v>
      </c>
      <c r="J32" s="3">
        <f>+BOP!J100</f>
        <v>54260923544.679703</v>
      </c>
      <c r="K32" s="3">
        <f>+BOP!K100</f>
        <v>23831310029.211102</v>
      </c>
      <c r="L32" s="3">
        <f>+BOP!L100</f>
        <v>70825222110.673752</v>
      </c>
      <c r="M32" s="3">
        <f>+BOP!M100</f>
        <v>-36796076138.320839</v>
      </c>
      <c r="N32" s="3">
        <f>+BOP!N100</f>
        <v>9595952486.7307491</v>
      </c>
      <c r="O32" s="3">
        <f>+BOP!O100</f>
        <v>6198772999.1422596</v>
      </c>
      <c r="P32" s="3">
        <f>+BOP!P100</f>
        <v>61229269623.943001</v>
      </c>
      <c r="Q32" s="3">
        <f>+BOP!Q100</f>
        <v>-42994849137.463097</v>
      </c>
      <c r="R32" s="3">
        <f>+BOP!R100</f>
        <v>-94232909731.599701</v>
      </c>
      <c r="S32" s="3">
        <f>+BOP!S100</f>
        <v>-39943618509.245003</v>
      </c>
      <c r="T32" s="3">
        <f>+BOP!T100</f>
        <v>46030521120.1493</v>
      </c>
    </row>
    <row r="33" spans="1:20" x14ac:dyDescent="0.25">
      <c r="A33" s="4">
        <v>44835</v>
      </c>
      <c r="B33" s="3">
        <f>+BOP!B101</f>
        <v>804412557132.57703</v>
      </c>
      <c r="C33" s="3">
        <f>+BOP!C101</f>
        <v>661722088557.39099</v>
      </c>
      <c r="D33" s="3">
        <f>+BOP!D101</f>
        <v>83853730216.171204</v>
      </c>
      <c r="E33" s="3">
        <f>+BOP!E101</f>
        <v>115267448123.771</v>
      </c>
      <c r="F33" s="3">
        <f>+BOP!F101</f>
        <v>76931686417.967896</v>
      </c>
      <c r="G33" s="3">
        <f>+BOP!G101</f>
        <v>93750970573.917099</v>
      </c>
      <c r="H33" s="3">
        <f>+BOP!H101</f>
        <v>7879738273.1132002</v>
      </c>
      <c r="I33" s="3">
        <f>+BOP!I101</f>
        <v>4073050414.5051098</v>
      </c>
      <c r="J33" s="3">
        <f>+BOP!J101</f>
        <v>57723206917.859299</v>
      </c>
      <c r="K33" s="3">
        <f>+BOP!K101</f>
        <v>18415386471.585602</v>
      </c>
      <c r="L33" s="3">
        <f>+BOP!L101</f>
        <v>26012984151.492302</v>
      </c>
      <c r="M33" s="3">
        <f>+BOP!M101</f>
        <v>1017293959.6391983</v>
      </c>
      <c r="N33" s="3">
        <f>+BOP!N101</f>
        <v>13517151980.866199</v>
      </c>
      <c r="O33" s="3">
        <f>+BOP!O101</f>
        <v>20185502784.039398</v>
      </c>
      <c r="P33" s="3">
        <f>+BOP!P101</f>
        <v>12495832170.626101</v>
      </c>
      <c r="Q33" s="3">
        <f>+BOP!Q101</f>
        <v>-19168208824.4002</v>
      </c>
      <c r="R33" s="3">
        <f>+BOP!R101</f>
        <v>-21853684083.636299</v>
      </c>
      <c r="S33" s="3">
        <f>+BOP!S101</f>
        <v>-16793682377.768101</v>
      </c>
      <c r="T33" s="3">
        <f>+BOP!T101</f>
        <v>42343693330.138603</v>
      </c>
    </row>
    <row r="34" spans="1:20" x14ac:dyDescent="0.25">
      <c r="A34" s="4">
        <v>44927</v>
      </c>
      <c r="B34" s="3">
        <f>+BOP!B102</f>
        <v>782676208280.39502</v>
      </c>
      <c r="C34" s="3">
        <f>+BOP!C102</f>
        <v>633021055411.96997</v>
      </c>
      <c r="D34" s="3">
        <f>+BOP!D102</f>
        <v>85898174271.077103</v>
      </c>
      <c r="E34" s="3">
        <f>+BOP!E102</f>
        <v>128883676638.70399</v>
      </c>
      <c r="F34" s="3">
        <f>+BOP!F102</f>
        <v>77114442091.265396</v>
      </c>
      <c r="G34" s="3">
        <f>+BOP!G102</f>
        <v>95661818050.919296</v>
      </c>
      <c r="H34" s="3">
        <f>+BOP!H102</f>
        <v>7875185287.8161602</v>
      </c>
      <c r="I34" s="3">
        <f>+BOP!I102</f>
        <v>6200062932.14538</v>
      </c>
      <c r="J34" s="3">
        <f>+BOP!J102</f>
        <v>60056466368.374603</v>
      </c>
      <c r="K34" s="3">
        <f>+BOP!K102</f>
        <v>25635686004.395</v>
      </c>
      <c r="L34" s="3">
        <f>+BOP!L102</f>
        <v>35256137350.052299</v>
      </c>
      <c r="M34" s="3">
        <f>+BOP!M102</f>
        <v>-10068879113.129898</v>
      </c>
      <c r="N34" s="3">
        <f>+BOP!N102</f>
        <v>12341862057.0173</v>
      </c>
      <c r="O34" s="3">
        <f>+BOP!O102</f>
        <v>29752412965.866699</v>
      </c>
      <c r="P34" s="3">
        <f>+BOP!P102</f>
        <v>22914275293.035</v>
      </c>
      <c r="Q34" s="3">
        <f>+BOP!Q102</f>
        <v>-39821292078.996597</v>
      </c>
      <c r="R34" s="3">
        <f>+BOP!R102</f>
        <v>3825602158.6498299</v>
      </c>
      <c r="S34" s="3">
        <f>+BOP!S102</f>
        <v>13355506839.3629</v>
      </c>
      <c r="T34" s="3">
        <f>+BOP!T102</f>
        <v>11457329387.8078</v>
      </c>
    </row>
    <row r="35" spans="1:20" x14ac:dyDescent="0.25">
      <c r="A35" s="4">
        <v>45017</v>
      </c>
      <c r="B35" s="3">
        <f>+BOP!B103</f>
        <v>790741672865.35095</v>
      </c>
      <c r="C35" s="3">
        <f>+BOP!C103</f>
        <v>628923001303.46594</v>
      </c>
      <c r="D35" s="3">
        <f>+BOP!D103</f>
        <v>81605070688.0858</v>
      </c>
      <c r="E35" s="3">
        <f>+BOP!E103</f>
        <v>130295734781.19099</v>
      </c>
      <c r="F35" s="3">
        <f>+BOP!F103</f>
        <v>77924410846.721603</v>
      </c>
      <c r="G35" s="3">
        <f>+BOP!G103</f>
        <v>125547792772.399</v>
      </c>
      <c r="H35" s="3">
        <f>+BOP!H103</f>
        <v>8800007387.9045792</v>
      </c>
      <c r="I35" s="3">
        <f>+BOP!I103</f>
        <v>5761702096.0664301</v>
      </c>
      <c r="J35" s="3">
        <f>+BOP!J103</f>
        <v>52296461458.0364</v>
      </c>
      <c r="K35" s="3">
        <f>+BOP!K103</f>
        <v>19049906636.458302</v>
      </c>
      <c r="L35" s="3">
        <f>+BOP!L103</f>
        <v>17892744884.34156</v>
      </c>
      <c r="M35" s="3">
        <f>+BOP!M103</f>
        <v>8542361997.5614891</v>
      </c>
      <c r="N35" s="3">
        <f>+BOP!N103</f>
        <v>8268978496.8357</v>
      </c>
      <c r="O35" s="3">
        <f>+BOP!O103</f>
        <v>5666517773.8916397</v>
      </c>
      <c r="P35" s="3">
        <f>+BOP!P103</f>
        <v>9623766387.5058594</v>
      </c>
      <c r="Q35" s="3">
        <f>+BOP!Q103</f>
        <v>2875844223.6698499</v>
      </c>
      <c r="R35" s="3">
        <f>+BOP!R103</f>
        <v>-40373218131.033798</v>
      </c>
      <c r="S35" s="3">
        <f>+BOP!S103</f>
        <v>-41136861623.139702</v>
      </c>
      <c r="T35" s="3">
        <f>+BOP!T103</f>
        <v>11621016161.904301</v>
      </c>
    </row>
    <row r="36" spans="1:20" x14ac:dyDescent="0.25">
      <c r="A36" s="4">
        <v>45108</v>
      </c>
      <c r="B36" s="3">
        <f>+BOP!B104</f>
        <v>789199859411.62695</v>
      </c>
      <c r="C36" s="3">
        <f>+BOP!C104</f>
        <v>642704591003.15295</v>
      </c>
      <c r="D36" s="3">
        <f>+BOP!D104</f>
        <v>78408982888.785797</v>
      </c>
      <c r="E36" s="3">
        <f>+BOP!E104</f>
        <v>134569261683.58501</v>
      </c>
      <c r="F36" s="3">
        <f>+BOP!F104</f>
        <v>76934894761.715103</v>
      </c>
      <c r="G36" s="3">
        <f>+BOP!G104</f>
        <v>109383800626.08501</v>
      </c>
      <c r="H36" s="3">
        <f>+BOP!H104</f>
        <v>7204661763.6360598</v>
      </c>
      <c r="I36" s="3">
        <f>+BOP!I104</f>
        <v>5060858282.5430803</v>
      </c>
      <c r="J36" s="3">
        <f>+BOP!J104</f>
        <v>60141124401.829697</v>
      </c>
      <c r="K36" s="3">
        <f>+BOP!K104</f>
        <v>-2200896390.0388699</v>
      </c>
      <c r="L36" s="3">
        <f>+BOP!L104</f>
        <v>16359341787.743698</v>
      </c>
      <c r="M36" s="3">
        <f>+BOP!M104</f>
        <v>-20009065510.520741</v>
      </c>
      <c r="N36" s="3">
        <f>+BOP!N104</f>
        <v>21498173181.040699</v>
      </c>
      <c r="O36" s="3">
        <f>+BOP!O104</f>
        <v>-8386855340.8477402</v>
      </c>
      <c r="P36" s="3">
        <f>+BOP!P104</f>
        <v>-5138831393.2969999</v>
      </c>
      <c r="Q36" s="3">
        <f>+BOP!Q104</f>
        <v>-11622210169.673</v>
      </c>
      <c r="R36" s="3">
        <f>+BOP!R104</f>
        <v>-20734087275.049702</v>
      </c>
      <c r="S36" s="3">
        <f>+BOP!S104</f>
        <v>-7846817256.1350498</v>
      </c>
      <c r="T36" s="3">
        <f>+BOP!T104</f>
        <v>-34333838879.8507</v>
      </c>
    </row>
    <row r="37" spans="1:20" x14ac:dyDescent="0.25">
      <c r="A37" s="4">
        <v>45200</v>
      </c>
      <c r="B37" s="3">
        <f>+BOP!B105</f>
        <v>816517179726.64697</v>
      </c>
      <c r="C37" s="3">
        <f>+BOP!C105</f>
        <v>680445242834.26099</v>
      </c>
      <c r="D37" s="3">
        <f>+BOP!D105</f>
        <v>82795733502.211197</v>
      </c>
      <c r="E37" s="3">
        <f>+BOP!E105</f>
        <v>143424846353.181</v>
      </c>
      <c r="F37" s="3">
        <f>+BOP!F105</f>
        <v>68354283315.747902</v>
      </c>
      <c r="G37" s="3">
        <f>+BOP!G105</f>
        <v>103425199122.597</v>
      </c>
      <c r="H37" s="3">
        <f>+BOP!H105</f>
        <v>9943803312.3432007</v>
      </c>
      <c r="I37" s="3">
        <f>+BOP!I105</f>
        <v>5303573140.8751097</v>
      </c>
      <c r="J37" s="3">
        <f>+BOP!J105</f>
        <v>53174500583.039299</v>
      </c>
      <c r="K37" s="3">
        <f>+BOP!K105</f>
        <v>8853380550.775631</v>
      </c>
      <c r="L37" s="3">
        <f>+BOP!L105</f>
        <v>8575204340.1923199</v>
      </c>
      <c r="M37" s="3">
        <f>+BOP!M105</f>
        <v>41803083123.439194</v>
      </c>
      <c r="N37" s="3">
        <f>+BOP!N105</f>
        <v>12716089563.8762</v>
      </c>
      <c r="O37" s="3">
        <f>+BOP!O105</f>
        <v>-15740816448.500601</v>
      </c>
      <c r="P37" s="3">
        <f>+BOP!P105</f>
        <v>-4140885223.6838799</v>
      </c>
      <c r="Q37" s="3">
        <f>+BOP!Q105</f>
        <v>57543899571.939796</v>
      </c>
      <c r="R37" s="3">
        <f>+BOP!R105</f>
        <v>15469630996.033701</v>
      </c>
      <c r="S37" s="3">
        <f>+BOP!S105</f>
        <v>-6366533613.4381399</v>
      </c>
      <c r="T37" s="3">
        <f>+BOP!T105</f>
        <v>16081663330.138599</v>
      </c>
    </row>
    <row r="38" spans="1:20" x14ac:dyDescent="0.25">
      <c r="A38" s="4">
        <v>45292</v>
      </c>
      <c r="B38" s="3">
        <f>+BOP!B106</f>
        <v>798495893029.26501</v>
      </c>
      <c r="C38" s="3">
        <f>+BOP!C106</f>
        <v>650225520103.95996</v>
      </c>
      <c r="D38" s="3">
        <f>+BOP!D106</f>
        <v>91517552688.567093</v>
      </c>
      <c r="E38" s="3">
        <f>+BOP!E106</f>
        <v>152210495561.82401</v>
      </c>
      <c r="F38" s="3">
        <f>+BOP!F106</f>
        <v>55985525900.115402</v>
      </c>
      <c r="G38" s="3">
        <f>+BOP!G106</f>
        <v>84146667220.059296</v>
      </c>
      <c r="H38" s="3">
        <f>+BOP!H106</f>
        <v>9662909716.47616</v>
      </c>
      <c r="I38" s="3">
        <f>+BOP!I106</f>
        <v>5904819642.7653799</v>
      </c>
      <c r="J38" s="3">
        <f>+BOP!J106</f>
        <v>38804918745.474602</v>
      </c>
      <c r="K38" s="3">
        <f>+BOP!K106</f>
        <v>9722754839.7649498</v>
      </c>
      <c r="L38" s="3">
        <f>+BOP!L106</f>
        <v>50448968022.442307</v>
      </c>
      <c r="M38" s="3">
        <f>+BOP!M106</f>
        <v>35614352997.180069</v>
      </c>
      <c r="N38" s="3">
        <f>+BOP!N106</f>
        <v>25167511757.507301</v>
      </c>
      <c r="O38" s="3">
        <f>+BOP!O106</f>
        <v>-2417658666.1033301</v>
      </c>
      <c r="P38" s="3">
        <f>+BOP!P106</f>
        <v>25281456264.935001</v>
      </c>
      <c r="Q38" s="3">
        <f>+BOP!Q106</f>
        <v>38032011663.283401</v>
      </c>
      <c r="R38" s="3">
        <f>+BOP!R106</f>
        <v>7300150211.73983</v>
      </c>
      <c r="S38" s="3">
        <f>+BOP!S106</f>
        <v>15749312349.752899</v>
      </c>
      <c r="T38" s="3">
        <f>+BOP!T106</f>
        <v>32902229387.8078</v>
      </c>
    </row>
    <row r="39" spans="1:20" x14ac:dyDescent="0.25">
      <c r="A39" s="4">
        <v>45383</v>
      </c>
      <c r="B39" s="3">
        <f>+BOP!B107</f>
        <v>828348046800.31104</v>
      </c>
      <c r="C39" s="3">
        <f>+BOP!C107</f>
        <v>663509814466.36597</v>
      </c>
      <c r="D39" s="3">
        <f>+BOP!D107</f>
        <v>89308809697.385803</v>
      </c>
      <c r="E39" s="3">
        <f>+BOP!E107</f>
        <v>151633823432.55099</v>
      </c>
      <c r="F39" s="3">
        <f>+BOP!F107</f>
        <v>80530229436.571594</v>
      </c>
      <c r="G39" s="3">
        <f>+BOP!G107</f>
        <v>124482720549.069</v>
      </c>
      <c r="H39" s="3">
        <f>+BOP!H107</f>
        <v>8448271964.1345901</v>
      </c>
      <c r="I39" s="3">
        <f>+BOP!I107</f>
        <v>5551486940.1764297</v>
      </c>
      <c r="J39" s="3">
        <f>+BOP!J107</f>
        <v>71792544056.366394</v>
      </c>
      <c r="K39" s="3">
        <f>+BOP!K107</f>
        <v>-10612950507.6117</v>
      </c>
      <c r="L39" s="3">
        <f>+BOP!L107</f>
        <v>45425488892.761574</v>
      </c>
      <c r="M39" s="3">
        <f>+BOP!M107</f>
        <v>35291343885.481537</v>
      </c>
      <c r="N39" s="3">
        <f>+BOP!N107</f>
        <v>37446115349.665703</v>
      </c>
      <c r="O39" s="3">
        <f>+BOP!O107</f>
        <v>389340058.50164098</v>
      </c>
      <c r="P39" s="3">
        <f>+BOP!P107</f>
        <v>7979373543.09587</v>
      </c>
      <c r="Q39" s="3">
        <f>+BOP!Q107</f>
        <v>34902003826.979897</v>
      </c>
      <c r="R39" s="3">
        <f>+BOP!R107</f>
        <v>-1876465660.90381</v>
      </c>
      <c r="S39" s="3">
        <f>+BOP!S107</f>
        <v>-6350440452.6197205</v>
      </c>
      <c r="T39" s="3">
        <f>+BOP!T107</f>
        <v>-49678233838.095703</v>
      </c>
    </row>
    <row r="40" spans="1:20" x14ac:dyDescent="0.25">
      <c r="A40" s="4">
        <v>45474</v>
      </c>
      <c r="B40" s="3">
        <f>+BOP!B108</f>
        <v>872393200198.61694</v>
      </c>
      <c r="C40" s="3">
        <f>+BOP!C108</f>
        <v>652259195085.72302</v>
      </c>
      <c r="D40" s="3">
        <f>+BOP!D108</f>
        <v>98729165221.465805</v>
      </c>
      <c r="E40" s="3">
        <f>+BOP!E108</f>
        <v>154366065963.435</v>
      </c>
      <c r="F40" s="3">
        <f>+BOP!F108</f>
        <v>89567898066.155106</v>
      </c>
      <c r="G40" s="3">
        <f>+BOP!G108</f>
        <v>109012865360.61501</v>
      </c>
      <c r="H40" s="3">
        <f>+BOP!H108</f>
        <v>9703667395.2760601</v>
      </c>
      <c r="I40" s="3">
        <f>+BOP!I108</f>
        <v>5779785413.9630804</v>
      </c>
      <c r="J40" s="3">
        <f>+BOP!J108</f>
        <v>33918825537.209702</v>
      </c>
      <c r="K40" s="3">
        <f>+BOP!K108</f>
        <v>-2975127819.3288698</v>
      </c>
      <c r="L40" s="3">
        <f>+BOP!L108</f>
        <v>39162026814.533699</v>
      </c>
      <c r="M40" s="3">
        <f>+BOP!M108</f>
        <v>26890620242.349258</v>
      </c>
      <c r="N40" s="3">
        <f>+BOP!N108</f>
        <v>26662506874.360699</v>
      </c>
      <c r="O40" s="3">
        <f>+BOP!O108</f>
        <v>9977337895.7822609</v>
      </c>
      <c r="P40" s="3">
        <f>+BOP!P108</f>
        <v>12499519940.173</v>
      </c>
      <c r="Q40" s="3">
        <f>+BOP!Q108</f>
        <v>16913282346.566999</v>
      </c>
      <c r="R40" s="3">
        <f>+BOP!R108</f>
        <v>57925325431.450302</v>
      </c>
      <c r="S40" s="3">
        <f>+BOP!S108</f>
        <v>-44548469254.945099</v>
      </c>
      <c r="T40" s="3">
        <f>+BOP!T108</f>
        <v>-18716278879.8507</v>
      </c>
    </row>
    <row r="41" spans="1:20" x14ac:dyDescent="0.25">
      <c r="A41" s="4">
        <v>45566</v>
      </c>
      <c r="B41" s="3">
        <f>+BOP!B109</f>
        <v>909753696656.99695</v>
      </c>
      <c r="C41" s="3">
        <f>+BOP!C109</f>
        <v>675020108572.771</v>
      </c>
      <c r="D41" s="3">
        <f>+BOP!D109</f>
        <v>104404352975.47099</v>
      </c>
      <c r="E41" s="3">
        <f>+BOP!E109</f>
        <v>154767675837.76099</v>
      </c>
      <c r="F41" s="3">
        <f>+BOP!F109</f>
        <v>83170236658.537903</v>
      </c>
      <c r="G41" s="3">
        <f>+BOP!G109</f>
        <v>121640566387.297</v>
      </c>
      <c r="H41" s="3">
        <f>+BOP!H109</f>
        <v>10124664016.453199</v>
      </c>
      <c r="I41" s="3">
        <f>+BOP!I109</f>
        <v>5713295167.1651096</v>
      </c>
      <c r="J41" s="3">
        <f>+BOP!J109</f>
        <v>27727426785.199299</v>
      </c>
      <c r="K41" s="3">
        <f>+BOP!K109</f>
        <v>22421464660.015598</v>
      </c>
      <c r="L41" s="3">
        <f>+BOP!L109</f>
        <v>79180587225.042297</v>
      </c>
      <c r="M41" s="3">
        <f>+BOP!M109</f>
        <v>-71217319117.680801</v>
      </c>
      <c r="N41" s="3">
        <f>+BOP!N109</f>
        <v>35375204031.606201</v>
      </c>
      <c r="O41" s="3">
        <f>+BOP!O109</f>
        <v>-28185708128.690601</v>
      </c>
      <c r="P41" s="3">
        <f>+BOP!P109</f>
        <v>43805383193.436096</v>
      </c>
      <c r="Q41" s="3">
        <f>+BOP!Q109</f>
        <v>-43031610988.990196</v>
      </c>
      <c r="R41" s="3">
        <f>+BOP!R109</f>
        <v>31183758156.043701</v>
      </c>
      <c r="S41" s="3">
        <f>+BOP!S109</f>
        <v>-20087759851.688099</v>
      </c>
      <c r="T41" s="3">
        <f>+BOP!T109</f>
        <v>-26796416669.861401</v>
      </c>
    </row>
    <row r="42" spans="1:20" x14ac:dyDescent="0.25">
      <c r="A42" s="4">
        <v>45658</v>
      </c>
      <c r="B42" s="3">
        <f>+BOP!B110</f>
        <v>869464755071.82495</v>
      </c>
      <c r="C42" s="3">
        <f>+BOP!C110</f>
        <v>608733638651.58997</v>
      </c>
      <c r="D42" s="3">
        <f>+BOP!D110</f>
        <v>101716653575.007</v>
      </c>
      <c r="E42" s="3">
        <f>+BOP!E110</f>
        <v>160438921691.26401</v>
      </c>
      <c r="F42" s="3">
        <f>+BOP!F110</f>
        <v>70918873418.945404</v>
      </c>
      <c r="G42" s="3">
        <f>+BOP!G110</f>
        <v>94515239864.839294</v>
      </c>
      <c r="H42" s="3">
        <f>+BOP!H110</f>
        <v>9032124386.8761597</v>
      </c>
      <c r="I42" s="3">
        <f>+BOP!I110</f>
        <v>6069289936.5153799</v>
      </c>
      <c r="J42" s="3">
        <f>+BOP!J110</f>
        <v>49467823769.604599</v>
      </c>
      <c r="K42" s="3">
        <f>+BOP!K110</f>
        <v>13148067385.195</v>
      </c>
      <c r="L42" s="3">
        <f>+BOP!L110</f>
        <v>86807153817.442291</v>
      </c>
      <c r="M42" s="3">
        <f>+BOP!M110</f>
        <v>32381979972.54007</v>
      </c>
      <c r="N42" s="3">
        <f>+BOP!N110</f>
        <v>58675305579.487297</v>
      </c>
      <c r="O42" s="3">
        <f>+BOP!O110</f>
        <v>6223461318.6266699</v>
      </c>
      <c r="P42" s="3">
        <f>+BOP!P110</f>
        <v>28131848237.955002</v>
      </c>
      <c r="Q42" s="3">
        <f>+BOP!Q110</f>
        <v>26158518653.913399</v>
      </c>
      <c r="R42" s="3">
        <f>+BOP!R110</f>
        <v>83161458703.739807</v>
      </c>
      <c r="S42" s="3">
        <f>+BOP!S110</f>
        <v>-4968878269.2170897</v>
      </c>
      <c r="T42" s="3">
        <f>+BOP!T110</f>
        <v>-41625780612.1922</v>
      </c>
    </row>
    <row r="43" spans="1:20" x14ac:dyDescent="0.25">
      <c r="A43" s="4">
        <v>45748</v>
      </c>
      <c r="B43" s="3">
        <f>+BOP!B111</f>
        <v>875452275086.99097</v>
      </c>
      <c r="C43" s="3">
        <f>+BOP!C111</f>
        <v>654849199746.85596</v>
      </c>
      <c r="D43" s="3">
        <f>+BOP!D111</f>
        <v>102612050170.76601</v>
      </c>
      <c r="E43" s="3">
        <f>+BOP!E111</f>
        <v>150315090053.30099</v>
      </c>
      <c r="F43" s="3">
        <f>+BOP!F111</f>
        <v>84816203924.721603</v>
      </c>
      <c r="G43" s="3">
        <f>+BOP!G111</f>
        <v>127296994574.10899</v>
      </c>
      <c r="H43" s="3">
        <f>+BOP!H111</f>
        <v>10030132364.274599</v>
      </c>
      <c r="I43" s="3">
        <f>+BOP!I111</f>
        <v>5773968446.7064304</v>
      </c>
      <c r="J43" s="3">
        <f>+BOP!J111</f>
        <v>31062237051.1064</v>
      </c>
      <c r="K43" s="3">
        <f>+BOP!K111</f>
        <v>21720269570.868301</v>
      </c>
      <c r="L43" s="3">
        <f>+BOP!L111</f>
        <v>66888406704.341599</v>
      </c>
      <c r="M43" s="3">
        <f>+BOP!M111</f>
        <v>6714158412.161499</v>
      </c>
      <c r="N43" s="3">
        <f>+BOP!N111</f>
        <v>53567135646.7957</v>
      </c>
      <c r="O43" s="3">
        <f>+BOP!O111</f>
        <v>22927155740.111599</v>
      </c>
      <c r="P43" s="3">
        <f>+BOP!P111</f>
        <v>13321271057.5459</v>
      </c>
      <c r="Q43" s="3">
        <f>+BOP!Q111</f>
        <v>-16212997327.9501</v>
      </c>
      <c r="R43" s="3">
        <f>+BOP!R111</f>
        <v>66118674973.966202</v>
      </c>
      <c r="S43" s="3">
        <f>+BOP!S111</f>
        <v>-12104170539.2997</v>
      </c>
      <c r="T43" s="3">
        <f>+BOP!T111</f>
        <v>-11341053838.095699</v>
      </c>
    </row>
    <row r="44" spans="1:20" x14ac:dyDescent="0.25">
      <c r="A44" s="4">
        <v>45839</v>
      </c>
      <c r="B44" s="3">
        <f>+BOP!B112</f>
        <v>918364140999.01697</v>
      </c>
      <c r="C44" s="3">
        <f>+BOP!C112</f>
        <v>658484613639.67297</v>
      </c>
      <c r="D44" s="3">
        <f>+BOP!D112</f>
        <v>110636054406.40601</v>
      </c>
      <c r="E44" s="3">
        <f>+BOP!E112</f>
        <v>157075432191.80499</v>
      </c>
      <c r="F44" s="3">
        <f>+BOP!F112</f>
        <v>90289503192.245102</v>
      </c>
      <c r="G44" s="3">
        <f>+BOP!G112</f>
        <v>121508608411.345</v>
      </c>
      <c r="H44" s="3">
        <f>+BOP!H112</f>
        <v>13825992327.3461</v>
      </c>
      <c r="I44" s="3">
        <f>+BOP!I112</f>
        <v>5830019768.4330797</v>
      </c>
      <c r="J44" s="3">
        <f>+BOP!J112</f>
        <v>39585026819.929703</v>
      </c>
      <c r="K44" s="3">
        <f>+BOP!K112</f>
        <v>14437548033.8011</v>
      </c>
      <c r="L44" s="3">
        <f>+BOP!L112</f>
        <v>111781814957.08371</v>
      </c>
      <c r="M44" s="3">
        <f>+BOP!M112</f>
        <v>-80913479448.380707</v>
      </c>
      <c r="N44" s="3">
        <f>+BOP!N112</f>
        <v>63172306284.060699</v>
      </c>
      <c r="O44" s="3">
        <f>+BOP!O112</f>
        <v>-13255491558.977699</v>
      </c>
      <c r="P44" s="3">
        <f>+BOP!P112</f>
        <v>48609508673.023003</v>
      </c>
      <c r="Q44" s="3">
        <f>+BOP!Q112</f>
        <v>-67657987889.403</v>
      </c>
      <c r="R44" s="3">
        <f>+BOP!R112</f>
        <v>27362425394.880299</v>
      </c>
      <c r="S44" s="3">
        <f>+BOP!S112</f>
        <v>11631580286.915001</v>
      </c>
      <c r="T44" s="3">
        <f>+BOP!T112</f>
        <v>-3043588879.8506799</v>
      </c>
    </row>
    <row r="46" spans="1:20" ht="15.75" x14ac:dyDescent="0.25">
      <c r="B46" s="8" t="s">
        <v>312</v>
      </c>
      <c r="C46" t="s">
        <v>313</v>
      </c>
      <c r="D46" t="s">
        <v>323</v>
      </c>
      <c r="E46" t="s">
        <v>324</v>
      </c>
      <c r="F46" t="s">
        <v>325</v>
      </c>
      <c r="I46" t="s">
        <v>326</v>
      </c>
      <c r="J46" t="s">
        <v>330</v>
      </c>
      <c r="K46" t="s">
        <v>350</v>
      </c>
      <c r="L46" t="s">
        <v>332</v>
      </c>
      <c r="M46" t="s">
        <v>322</v>
      </c>
    </row>
    <row r="47" spans="1:20" x14ac:dyDescent="0.25">
      <c r="A47" s="4">
        <v>42005</v>
      </c>
      <c r="B47" s="6">
        <f>+B2-C2</f>
        <v>141884202372.07599</v>
      </c>
      <c r="C47" s="6">
        <f>+D2-E2</f>
        <v>-48237309922.072197</v>
      </c>
      <c r="D47" s="6">
        <f t="shared" ref="D47:D88" si="0">+F2-G2</f>
        <v>-1220365695.9920044</v>
      </c>
      <c r="E47" s="6">
        <f t="shared" ref="E47:E88" si="1">+H2-I2</f>
        <v>-1327273336.8366394</v>
      </c>
      <c r="F47" s="6">
        <f t="shared" ref="F47:F88" si="2">+SUM(B47:E47)</f>
        <v>91099253417.17514</v>
      </c>
      <c r="I47" s="6">
        <f>+J2-K2</f>
        <v>-42270092983.748596</v>
      </c>
      <c r="J47" s="6">
        <f>+N2-O2</f>
        <v>2757139426.3806305</v>
      </c>
      <c r="K47" s="6">
        <f>+P2-Q2</f>
        <v>-1358314733.2684002</v>
      </c>
      <c r="L47" s="6">
        <f>+R2-S2</f>
        <v>147079413941.4888</v>
      </c>
      <c r="M47" s="6">
        <f>+T2</f>
        <v>-90748557942.462799</v>
      </c>
    </row>
    <row r="48" spans="1:20" x14ac:dyDescent="0.25">
      <c r="A48" s="4">
        <v>42095</v>
      </c>
      <c r="B48" s="6">
        <f t="shared" ref="B48:B88" si="3">+B3-C3</f>
        <v>138987060112.95605</v>
      </c>
      <c r="C48" s="6">
        <f t="shared" ref="C48:C88" si="4">+D3-E3</f>
        <v>-56706215965.296509</v>
      </c>
      <c r="D48" s="6">
        <f t="shared" si="0"/>
        <v>-6877902252.1323929</v>
      </c>
      <c r="E48" s="6">
        <f t="shared" si="1"/>
        <v>-1804581606.3674202</v>
      </c>
      <c r="F48" s="6">
        <f t="shared" si="2"/>
        <v>73598360289.159744</v>
      </c>
      <c r="I48" s="6">
        <f t="shared" ref="I48:I88" si="5">+J3-K3</f>
        <v>-33134847831.0872</v>
      </c>
      <c r="J48" s="6">
        <f t="shared" ref="J48:J88" si="6">+N3-O3</f>
        <v>7005804467.6541004</v>
      </c>
      <c r="K48" s="6">
        <f t="shared" ref="K48:K88" si="7">+P3-Q3</f>
        <v>12894027253.896046</v>
      </c>
      <c r="L48" s="6">
        <f t="shared" ref="L48:L88" si="8">+R3-S3</f>
        <v>74405752012.292389</v>
      </c>
      <c r="M48" s="6">
        <f t="shared" ref="M48:M88" si="9">+T3</f>
        <v>11321180338.597</v>
      </c>
    </row>
    <row r="49" spans="1:13" x14ac:dyDescent="0.25">
      <c r="A49" s="4">
        <v>42186</v>
      </c>
      <c r="B49" s="6">
        <f t="shared" si="3"/>
        <v>150091369078.23901</v>
      </c>
      <c r="C49" s="6">
        <f t="shared" si="4"/>
        <v>-59933774656.464508</v>
      </c>
      <c r="D49" s="6">
        <f t="shared" si="0"/>
        <v>-27651690686.558601</v>
      </c>
      <c r="E49" s="6">
        <f t="shared" si="1"/>
        <v>-4200677200.3008404</v>
      </c>
      <c r="F49" s="6">
        <f t="shared" si="2"/>
        <v>58305226534.915062</v>
      </c>
      <c r="I49" s="6">
        <f t="shared" si="5"/>
        <v>2205462761.9097977</v>
      </c>
      <c r="J49" s="6">
        <f t="shared" si="6"/>
        <v>2983583621.5284839</v>
      </c>
      <c r="K49" s="6">
        <f t="shared" si="7"/>
        <v>16121607657.035999</v>
      </c>
      <c r="L49" s="6">
        <f t="shared" si="8"/>
        <v>102350489269.89027</v>
      </c>
      <c r="M49" s="6">
        <f t="shared" si="9"/>
        <v>-151811126522.793</v>
      </c>
    </row>
    <row r="50" spans="1:13" x14ac:dyDescent="0.25">
      <c r="A50" s="4">
        <v>42278</v>
      </c>
      <c r="B50" s="6">
        <f t="shared" si="3"/>
        <v>145228440802.44299</v>
      </c>
      <c r="C50" s="6">
        <f t="shared" si="4"/>
        <v>-53443007540.609207</v>
      </c>
      <c r="D50" s="6">
        <f t="shared" si="0"/>
        <v>-16449160170.195709</v>
      </c>
      <c r="E50" s="6">
        <f t="shared" si="1"/>
        <v>-5316796297.3423996</v>
      </c>
      <c r="F50" s="6">
        <f t="shared" si="2"/>
        <v>70019476794.295685</v>
      </c>
      <c r="I50" s="6">
        <f t="shared" si="5"/>
        <v>5100828288.1472015</v>
      </c>
      <c r="J50" s="6">
        <f t="shared" si="6"/>
        <v>11967776361.876791</v>
      </c>
      <c r="K50" s="6">
        <f t="shared" si="7"/>
        <v>14098437828.206348</v>
      </c>
      <c r="L50" s="6">
        <f t="shared" si="8"/>
        <v>110167960643.94829</v>
      </c>
      <c r="M50" s="6">
        <f t="shared" si="9"/>
        <v>-111700732116.64101</v>
      </c>
    </row>
    <row r="51" spans="1:13" x14ac:dyDescent="0.25">
      <c r="A51" s="4">
        <v>42370</v>
      </c>
      <c r="B51" s="6">
        <f t="shared" si="3"/>
        <v>127666300886.534</v>
      </c>
      <c r="C51" s="6">
        <f t="shared" si="4"/>
        <v>-51845617785.145691</v>
      </c>
      <c r="D51" s="6">
        <f t="shared" si="0"/>
        <v>-12603710196.423698</v>
      </c>
      <c r="E51" s="6">
        <f t="shared" si="1"/>
        <v>-1780908712.2624397</v>
      </c>
      <c r="F51" s="6">
        <f t="shared" si="2"/>
        <v>61436064192.702164</v>
      </c>
      <c r="I51" s="6">
        <f t="shared" si="5"/>
        <v>21050755571.558907</v>
      </c>
      <c r="J51" s="6">
        <f t="shared" si="6"/>
        <v>3702688172.1606312</v>
      </c>
      <c r="K51" s="6">
        <f t="shared" si="7"/>
        <v>29728229560.361622</v>
      </c>
      <c r="L51" s="6">
        <f t="shared" si="8"/>
        <v>90282233439.822693</v>
      </c>
      <c r="M51" s="6">
        <f t="shared" si="9"/>
        <v>-133783293579.058</v>
      </c>
    </row>
    <row r="52" spans="1:13" x14ac:dyDescent="0.25">
      <c r="A52" s="4">
        <v>42461</v>
      </c>
      <c r="B52" s="6">
        <f t="shared" si="3"/>
        <v>126156558796.41602</v>
      </c>
      <c r="C52" s="6">
        <f t="shared" si="4"/>
        <v>-52275809933.1922</v>
      </c>
      <c r="D52" s="6">
        <f t="shared" si="0"/>
        <v>-7610571234.4922028</v>
      </c>
      <c r="E52" s="6">
        <f t="shared" si="1"/>
        <v>-1173371235.6270704</v>
      </c>
      <c r="F52" s="6">
        <f t="shared" si="2"/>
        <v>65096806393.104546</v>
      </c>
      <c r="I52" s="6">
        <f t="shared" si="5"/>
        <v>22566285428.335297</v>
      </c>
      <c r="J52" s="6">
        <f t="shared" si="6"/>
        <v>7243269401.3309803</v>
      </c>
      <c r="K52" s="6">
        <f t="shared" si="7"/>
        <v>-12063971766.724041</v>
      </c>
      <c r="L52" s="6">
        <f t="shared" si="8"/>
        <v>46880270936.875221</v>
      </c>
      <c r="M52" s="6">
        <f t="shared" si="9"/>
        <v>-36304500662.611298</v>
      </c>
    </row>
    <row r="53" spans="1:13" x14ac:dyDescent="0.25">
      <c r="A53" s="4">
        <v>42552</v>
      </c>
      <c r="B53" s="6">
        <f t="shared" si="3"/>
        <v>128835573200.22302</v>
      </c>
      <c r="C53" s="6">
        <f t="shared" si="4"/>
        <v>-60677141894.233498</v>
      </c>
      <c r="D53" s="6">
        <f t="shared" si="0"/>
        <v>-2149695329.9549942</v>
      </c>
      <c r="E53" s="6">
        <f t="shared" si="1"/>
        <v>-2459640926.2281399</v>
      </c>
      <c r="F53" s="6">
        <f t="shared" si="2"/>
        <v>63549095049.806389</v>
      </c>
      <c r="I53" s="6">
        <f t="shared" si="5"/>
        <v>21519817567.373299</v>
      </c>
      <c r="J53" s="6">
        <f t="shared" si="6"/>
        <v>902315513.27210045</v>
      </c>
      <c r="K53" s="6">
        <f t="shared" si="7"/>
        <v>7448566057.3159981</v>
      </c>
      <c r="L53" s="6">
        <f t="shared" si="8"/>
        <v>86599576554.77121</v>
      </c>
      <c r="M53" s="6">
        <f t="shared" si="9"/>
        <v>-127597868409.341</v>
      </c>
    </row>
    <row r="54" spans="1:13" x14ac:dyDescent="0.25">
      <c r="A54" s="4">
        <v>42644</v>
      </c>
      <c r="B54" s="6">
        <f t="shared" si="3"/>
        <v>106224566475.92603</v>
      </c>
      <c r="C54" s="6">
        <f t="shared" si="4"/>
        <v>-68347341504.378906</v>
      </c>
      <c r="D54" s="6">
        <f t="shared" si="0"/>
        <v>-32515813275.199707</v>
      </c>
      <c r="E54" s="6">
        <f t="shared" si="1"/>
        <v>-4106341389.9674988</v>
      </c>
      <c r="F54" s="6">
        <f t="shared" si="2"/>
        <v>1255070306.3799133</v>
      </c>
      <c r="I54" s="6">
        <f t="shared" si="5"/>
        <v>-23461982397.7435</v>
      </c>
      <c r="J54" s="6">
        <f t="shared" si="6"/>
        <v>2973886272.2667899</v>
      </c>
      <c r="K54" s="6">
        <f t="shared" si="7"/>
        <v>12335633544.206299</v>
      </c>
      <c r="L54" s="6">
        <f t="shared" si="8"/>
        <v>92978648766.472397</v>
      </c>
      <c r="M54" s="6">
        <f t="shared" si="9"/>
        <v>-145978932758.86099</v>
      </c>
    </row>
    <row r="55" spans="1:13" x14ac:dyDescent="0.25">
      <c r="A55" s="4">
        <v>42736</v>
      </c>
      <c r="B55" s="6">
        <f t="shared" si="3"/>
        <v>105426205041.14496</v>
      </c>
      <c r="C55" s="6">
        <f t="shared" si="4"/>
        <v>-62498060126.521408</v>
      </c>
      <c r="D55" s="6">
        <f t="shared" si="0"/>
        <v>-3146458637.3719025</v>
      </c>
      <c r="E55" s="6">
        <f t="shared" si="1"/>
        <v>-2938380463.089241</v>
      </c>
      <c r="F55" s="6">
        <f t="shared" si="2"/>
        <v>36843305814.162407</v>
      </c>
      <c r="I55" s="6">
        <f t="shared" si="5"/>
        <v>-618607853.74169922</v>
      </c>
      <c r="J55" s="6">
        <f t="shared" si="6"/>
        <v>-6282085158.30937</v>
      </c>
      <c r="K55" s="6">
        <f t="shared" si="7"/>
        <v>3427799936.9316006</v>
      </c>
      <c r="L55" s="6">
        <f t="shared" si="8"/>
        <v>1737922370.9532013</v>
      </c>
      <c r="M55" s="6">
        <f t="shared" si="9"/>
        <v>-13098616683.872601</v>
      </c>
    </row>
    <row r="56" spans="1:13" x14ac:dyDescent="0.25">
      <c r="A56" s="4">
        <v>42826</v>
      </c>
      <c r="B56" s="6">
        <f t="shared" si="3"/>
        <v>133445656918.52502</v>
      </c>
      <c r="C56" s="6">
        <f t="shared" si="4"/>
        <v>-70720061197.742889</v>
      </c>
      <c r="D56" s="6">
        <f t="shared" si="0"/>
        <v>863934936.87179565</v>
      </c>
      <c r="E56" s="6">
        <f t="shared" si="1"/>
        <v>-3789643091.0623102</v>
      </c>
      <c r="F56" s="6">
        <f t="shared" si="2"/>
        <v>59799887566.591621</v>
      </c>
      <c r="I56" s="6">
        <f t="shared" si="5"/>
        <v>4897047473.2494965</v>
      </c>
      <c r="J56" s="6">
        <f t="shared" si="6"/>
        <v>-432401053.77593994</v>
      </c>
      <c r="K56" s="6">
        <f t="shared" si="7"/>
        <v>7642603950.1860504</v>
      </c>
      <c r="L56" s="6">
        <f t="shared" si="8"/>
        <v>-25195989845.7882</v>
      </c>
      <c r="M56" s="6">
        <f t="shared" si="9"/>
        <v>29782249533.904301</v>
      </c>
    </row>
    <row r="57" spans="1:13" x14ac:dyDescent="0.25">
      <c r="A57" s="4">
        <v>42917</v>
      </c>
      <c r="B57" s="6">
        <f t="shared" si="3"/>
        <v>110743607346.04401</v>
      </c>
      <c r="C57" s="6">
        <f t="shared" si="4"/>
        <v>-63096897585.307106</v>
      </c>
      <c r="D57" s="6">
        <f t="shared" si="0"/>
        <v>-10154719293.639389</v>
      </c>
      <c r="E57" s="6">
        <f t="shared" si="1"/>
        <v>-2802305596.0427904</v>
      </c>
      <c r="F57" s="6">
        <f t="shared" si="2"/>
        <v>34689684871.054718</v>
      </c>
      <c r="I57" s="6">
        <f t="shared" si="5"/>
        <v>-9205381000.6287994</v>
      </c>
      <c r="J57" s="6">
        <f t="shared" si="6"/>
        <v>-3928940382.1715984</v>
      </c>
      <c r="K57" s="6">
        <f t="shared" si="7"/>
        <v>-29396794357.627304</v>
      </c>
      <c r="L57" s="6">
        <f t="shared" si="8"/>
        <v>7420271448.379097</v>
      </c>
      <c r="M57" s="6">
        <f t="shared" si="9"/>
        <v>38652306040.035202</v>
      </c>
    </row>
    <row r="58" spans="1:13" x14ac:dyDescent="0.25">
      <c r="A58" s="4">
        <v>43009</v>
      </c>
      <c r="B58" s="6">
        <f t="shared" si="3"/>
        <v>126325943828.16602</v>
      </c>
      <c r="C58" s="6">
        <f t="shared" si="4"/>
        <v>-62616494290.362099</v>
      </c>
      <c r="D58" s="6">
        <f t="shared" si="0"/>
        <v>-4040271632.9088898</v>
      </c>
      <c r="E58" s="6">
        <f t="shared" si="1"/>
        <v>-2325930035.5418005</v>
      </c>
      <c r="F58" s="6">
        <f t="shared" si="2"/>
        <v>57343247869.353226</v>
      </c>
      <c r="I58" s="6">
        <f t="shared" si="5"/>
        <v>-22864046538.3881</v>
      </c>
      <c r="J58" s="6">
        <f t="shared" si="6"/>
        <v>7282027338.8567696</v>
      </c>
      <c r="K58" s="6">
        <f t="shared" si="7"/>
        <v>-7810003372.3536987</v>
      </c>
      <c r="L58" s="6">
        <f t="shared" si="8"/>
        <v>-35856619445.183197</v>
      </c>
      <c r="M58" s="6">
        <f t="shared" si="9"/>
        <v>36179804370.138603</v>
      </c>
    </row>
    <row r="59" spans="1:13" x14ac:dyDescent="0.25">
      <c r="A59" s="4">
        <v>43101</v>
      </c>
      <c r="B59" s="6">
        <f t="shared" si="3"/>
        <v>71804543296.095032</v>
      </c>
      <c r="C59" s="6">
        <f t="shared" si="4"/>
        <v>-72932414632.267914</v>
      </c>
      <c r="D59" s="6">
        <f t="shared" si="0"/>
        <v>-20325690326.342102</v>
      </c>
      <c r="E59" s="6">
        <f t="shared" si="1"/>
        <v>-2393206174.0641413</v>
      </c>
      <c r="F59" s="6">
        <f t="shared" si="2"/>
        <v>-23846767836.579124</v>
      </c>
      <c r="I59" s="6">
        <f t="shared" si="5"/>
        <v>-49199296603.739899</v>
      </c>
      <c r="J59" s="6">
        <f t="shared" si="6"/>
        <v>2256346009.8006001</v>
      </c>
      <c r="K59" s="6">
        <f t="shared" si="7"/>
        <v>-19260007811.624302</v>
      </c>
      <c r="L59" s="6">
        <f t="shared" si="8"/>
        <v>-21571018040.771099</v>
      </c>
      <c r="M59" s="6">
        <f t="shared" si="9"/>
        <v>15684721793.358999</v>
      </c>
    </row>
    <row r="60" spans="1:13" x14ac:dyDescent="0.25">
      <c r="A60" s="4">
        <v>43191</v>
      </c>
      <c r="B60" s="6">
        <f t="shared" si="3"/>
        <v>102140961180.48499</v>
      </c>
      <c r="C60" s="6">
        <f t="shared" si="4"/>
        <v>-74313258813.432602</v>
      </c>
      <c r="D60" s="6">
        <f t="shared" si="0"/>
        <v>-20776426797.491005</v>
      </c>
      <c r="E60" s="6">
        <f t="shared" si="1"/>
        <v>-3695098339.2827101</v>
      </c>
      <c r="F60" s="6">
        <f t="shared" si="2"/>
        <v>3356177230.2786684</v>
      </c>
      <c r="I60" s="6">
        <f t="shared" si="5"/>
        <v>-24836475134.311699</v>
      </c>
      <c r="J60" s="6">
        <f t="shared" si="6"/>
        <v>-22481356343.4459</v>
      </c>
      <c r="K60" s="6">
        <f t="shared" si="7"/>
        <v>-34564356628.239456</v>
      </c>
      <c r="L60" s="6">
        <f t="shared" si="8"/>
        <v>18776945612.876099</v>
      </c>
      <c r="M60" s="6">
        <f t="shared" si="9"/>
        <v>22135515799.753502</v>
      </c>
    </row>
    <row r="61" spans="1:13" x14ac:dyDescent="0.25">
      <c r="A61" s="4">
        <v>43282</v>
      </c>
      <c r="B61" s="6">
        <f t="shared" si="3"/>
        <v>87716297432.184082</v>
      </c>
      <c r="C61" s="6">
        <f t="shared" si="4"/>
        <v>-77961648954.974701</v>
      </c>
      <c r="D61" s="6">
        <f t="shared" si="0"/>
        <v>-2111144665.1049957</v>
      </c>
      <c r="E61" s="6">
        <f t="shared" si="1"/>
        <v>1470339571.72791</v>
      </c>
      <c r="F61" s="6">
        <f t="shared" si="2"/>
        <v>9113843383.8322945</v>
      </c>
      <c r="I61" s="6">
        <f t="shared" si="5"/>
        <v>-7373293834.5449982</v>
      </c>
      <c r="J61" s="6">
        <f t="shared" si="6"/>
        <v>-11553960286.261559</v>
      </c>
      <c r="K61" s="6">
        <f t="shared" si="7"/>
        <v>-20646655574.953899</v>
      </c>
      <c r="L61" s="6">
        <f t="shared" si="8"/>
        <v>9250447930.2365036</v>
      </c>
      <c r="M61" s="6">
        <f t="shared" si="9"/>
        <v>5745404589.4254704</v>
      </c>
    </row>
    <row r="62" spans="1:13" x14ac:dyDescent="0.25">
      <c r="A62" s="4">
        <v>43374</v>
      </c>
      <c r="B62" s="6">
        <f t="shared" si="3"/>
        <v>118411716723.23596</v>
      </c>
      <c r="C62" s="6">
        <f t="shared" si="4"/>
        <v>-66961047779.451904</v>
      </c>
      <c r="D62" s="6">
        <f t="shared" si="0"/>
        <v>-18151292096.793396</v>
      </c>
      <c r="E62" s="6">
        <f t="shared" si="1"/>
        <v>2208279559.9755702</v>
      </c>
      <c r="F62" s="6">
        <f t="shared" si="2"/>
        <v>35507656406.966232</v>
      </c>
      <c r="I62" s="6">
        <f t="shared" si="5"/>
        <v>-10929407779.883606</v>
      </c>
      <c r="J62" s="6">
        <f t="shared" si="6"/>
        <v>-11176696240.473209</v>
      </c>
      <c r="K62" s="6">
        <f t="shared" si="7"/>
        <v>10553161328.476151</v>
      </c>
      <c r="L62" s="6">
        <f t="shared" si="8"/>
        <v>13919754107.808498</v>
      </c>
      <c r="M62" s="6">
        <f t="shared" si="9"/>
        <v>-24678531764.861401</v>
      </c>
    </row>
    <row r="63" spans="1:13" x14ac:dyDescent="0.25">
      <c r="A63" s="4">
        <v>43466</v>
      </c>
      <c r="B63" s="6">
        <f t="shared" si="3"/>
        <v>90977590712.794922</v>
      </c>
      <c r="C63" s="6">
        <f t="shared" si="4"/>
        <v>-62827479450.200195</v>
      </c>
      <c r="D63" s="6">
        <f t="shared" si="0"/>
        <v>7699818853.517395</v>
      </c>
      <c r="E63" s="6">
        <f t="shared" si="1"/>
        <v>2374400952.5674305</v>
      </c>
      <c r="F63" s="6">
        <f t="shared" si="2"/>
        <v>38224331068.67955</v>
      </c>
      <c r="I63" s="6">
        <f t="shared" si="5"/>
        <v>-20625023989.508904</v>
      </c>
      <c r="J63" s="6">
        <f t="shared" si="6"/>
        <v>-26782028903.619373</v>
      </c>
      <c r="K63" s="6">
        <f t="shared" si="7"/>
        <v>577642474.4008007</v>
      </c>
      <c r="L63" s="6">
        <f t="shared" si="8"/>
        <v>29384963886.011131</v>
      </c>
      <c r="M63" s="6">
        <f t="shared" si="9"/>
        <v>-495062062.22580302</v>
      </c>
    </row>
    <row r="64" spans="1:13" x14ac:dyDescent="0.25">
      <c r="A64" s="4">
        <v>43556</v>
      </c>
      <c r="B64" s="6">
        <f t="shared" si="3"/>
        <v>97700643170.014954</v>
      </c>
      <c r="C64" s="6">
        <f t="shared" si="4"/>
        <v>-66431824345.224701</v>
      </c>
      <c r="D64" s="6">
        <f t="shared" si="0"/>
        <v>-8920416793.4035034</v>
      </c>
      <c r="E64" s="6">
        <f t="shared" si="1"/>
        <v>3462551624.29002</v>
      </c>
      <c r="F64" s="6">
        <f t="shared" si="2"/>
        <v>25810953655.676769</v>
      </c>
      <c r="I64" s="6">
        <f t="shared" si="5"/>
        <v>-10131760078.2481</v>
      </c>
      <c r="J64" s="6">
        <f t="shared" si="6"/>
        <v>23169738117.104103</v>
      </c>
      <c r="K64" s="6">
        <f t="shared" si="7"/>
        <v>-22802862000.9146</v>
      </c>
      <c r="L64" s="6">
        <f t="shared" si="8"/>
        <v>33035960295.13504</v>
      </c>
      <c r="M64" s="6">
        <f t="shared" si="9"/>
        <v>-9392733586.8193092</v>
      </c>
    </row>
    <row r="65" spans="1:13" x14ac:dyDescent="0.25">
      <c r="A65" s="4">
        <v>43647</v>
      </c>
      <c r="B65" s="6">
        <f t="shared" si="3"/>
        <v>105061503061.89398</v>
      </c>
      <c r="C65" s="6">
        <f t="shared" si="4"/>
        <v>-69583264114.328796</v>
      </c>
      <c r="D65" s="6">
        <f t="shared" si="0"/>
        <v>-15361672230.429901</v>
      </c>
      <c r="E65" s="6">
        <f t="shared" si="1"/>
        <v>2057056026.1995306</v>
      </c>
      <c r="F65" s="6">
        <f t="shared" si="2"/>
        <v>22173622743.334816</v>
      </c>
      <c r="I65" s="6">
        <f t="shared" si="5"/>
        <v>-2294677769.1913986</v>
      </c>
      <c r="J65" s="6">
        <f t="shared" si="6"/>
        <v>-3978834820.4015598</v>
      </c>
      <c r="K65" s="6">
        <f t="shared" si="7"/>
        <v>-14127516473.445503</v>
      </c>
      <c r="L65" s="6">
        <f t="shared" si="8"/>
        <v>25531941950.30798</v>
      </c>
      <c r="M65" s="6">
        <f t="shared" si="9"/>
        <v>-6707695392.7051802</v>
      </c>
    </row>
    <row r="66" spans="1:13" x14ac:dyDescent="0.25">
      <c r="A66" s="4">
        <v>43739</v>
      </c>
      <c r="B66" s="6">
        <f t="shared" si="3"/>
        <v>99253591278.202942</v>
      </c>
      <c r="C66" s="6">
        <f t="shared" si="4"/>
        <v>-62306463001.116905</v>
      </c>
      <c r="D66" s="6">
        <f t="shared" si="0"/>
        <v>-22602186821.418907</v>
      </c>
      <c r="E66" s="6">
        <f t="shared" si="1"/>
        <v>2356027085.02739</v>
      </c>
      <c r="F66" s="6">
        <f t="shared" si="2"/>
        <v>16700968540.694519</v>
      </c>
      <c r="I66" s="6">
        <f t="shared" si="5"/>
        <v>-17208360527.806702</v>
      </c>
      <c r="J66" s="6">
        <f t="shared" si="6"/>
        <v>-7982688504.6631985</v>
      </c>
      <c r="K66" s="6">
        <f t="shared" si="7"/>
        <v>-6021095274.0987797</v>
      </c>
      <c r="L66" s="6">
        <f t="shared" si="8"/>
        <v>10592128677.384937</v>
      </c>
      <c r="M66" s="6">
        <f t="shared" si="9"/>
        <v>-2695356693.8614202</v>
      </c>
    </row>
    <row r="67" spans="1:13" x14ac:dyDescent="0.25">
      <c r="A67" s="4">
        <v>43831</v>
      </c>
      <c r="B67" s="6">
        <f t="shared" si="3"/>
        <v>36679129733.174988</v>
      </c>
      <c r="C67" s="6">
        <f t="shared" si="4"/>
        <v>-50822084452.526894</v>
      </c>
      <c r="D67" s="6">
        <f t="shared" si="0"/>
        <v>-22756003992.103901</v>
      </c>
      <c r="E67" s="6">
        <f t="shared" si="1"/>
        <v>573898317.78077984</v>
      </c>
      <c r="F67" s="6">
        <f t="shared" si="2"/>
        <v>-36325060393.675034</v>
      </c>
      <c r="I67" s="6">
        <f t="shared" si="5"/>
        <v>-7083524874.1803055</v>
      </c>
      <c r="J67" s="6">
        <f t="shared" si="6"/>
        <v>41554882354.88063</v>
      </c>
      <c r="K67" s="6">
        <f t="shared" si="7"/>
        <v>2921260642.9015999</v>
      </c>
      <c r="L67" s="6">
        <f t="shared" si="8"/>
        <v>-13459491835.553099</v>
      </c>
      <c r="M67" s="6">
        <f t="shared" si="9"/>
        <v>-35825219612.1922</v>
      </c>
    </row>
    <row r="68" spans="1:13" x14ac:dyDescent="0.25">
      <c r="A68" s="4">
        <v>43922</v>
      </c>
      <c r="B68" s="6">
        <f t="shared" si="3"/>
        <v>155163866665.30902</v>
      </c>
      <c r="C68" s="6">
        <f t="shared" si="4"/>
        <v>-33423923337.719093</v>
      </c>
      <c r="D68" s="6">
        <f t="shared" si="0"/>
        <v>-25999046200.967209</v>
      </c>
      <c r="E68" s="6">
        <f t="shared" si="1"/>
        <v>1349007290.5281601</v>
      </c>
      <c r="F68" s="6">
        <f t="shared" si="2"/>
        <v>97089904417.150879</v>
      </c>
      <c r="I68" s="6">
        <f t="shared" si="5"/>
        <v>-9506598883.6418991</v>
      </c>
      <c r="J68" s="6">
        <f t="shared" si="6"/>
        <v>-16499727217.695902</v>
      </c>
      <c r="K68" s="6">
        <f t="shared" si="7"/>
        <v>-23824212265.534042</v>
      </c>
      <c r="L68" s="6">
        <f t="shared" si="8"/>
        <v>71893384407.485916</v>
      </c>
      <c r="M68" s="6">
        <f t="shared" si="9"/>
        <v>17491164161.904301</v>
      </c>
    </row>
    <row r="69" spans="1:13" x14ac:dyDescent="0.25">
      <c r="A69" s="4">
        <v>44013</v>
      </c>
      <c r="B69" s="6">
        <f t="shared" si="3"/>
        <v>147221471353.315</v>
      </c>
      <c r="C69" s="6">
        <f t="shared" si="4"/>
        <v>-36862081212.999794</v>
      </c>
      <c r="D69" s="6">
        <f t="shared" si="0"/>
        <v>-32065010191.079895</v>
      </c>
      <c r="E69" s="6">
        <f t="shared" si="1"/>
        <v>2547948058.0029812</v>
      </c>
      <c r="F69" s="6">
        <f t="shared" si="2"/>
        <v>80842328007.238297</v>
      </c>
      <c r="I69" s="6">
        <f t="shared" si="5"/>
        <v>-32078006273.741402</v>
      </c>
      <c r="J69" s="6">
        <f t="shared" si="6"/>
        <v>7578565644.4083977</v>
      </c>
      <c r="K69" s="6">
        <f t="shared" si="7"/>
        <v>-65009864474.853897</v>
      </c>
      <c r="L69" s="6">
        <f t="shared" si="8"/>
        <v>79535901393.615112</v>
      </c>
      <c r="M69" s="6">
        <f t="shared" si="9"/>
        <v>18486726120.1493</v>
      </c>
    </row>
    <row r="70" spans="1:13" x14ac:dyDescent="0.25">
      <c r="A70" s="4">
        <v>44105</v>
      </c>
      <c r="B70" s="6">
        <f t="shared" si="3"/>
        <v>172038511810.216</v>
      </c>
      <c r="C70" s="6">
        <f t="shared" si="4"/>
        <v>-31422282398.749496</v>
      </c>
      <c r="D70" s="6">
        <f t="shared" si="0"/>
        <v>-37372367522.579102</v>
      </c>
      <c r="E70" s="6">
        <f t="shared" si="1"/>
        <v>3984610016.4380894</v>
      </c>
      <c r="F70" s="6">
        <f t="shared" si="2"/>
        <v>107228471905.32549</v>
      </c>
      <c r="I70" s="6">
        <f t="shared" si="5"/>
        <v>-50706677688.906296</v>
      </c>
      <c r="J70" s="6">
        <f t="shared" si="6"/>
        <v>18414741644.976799</v>
      </c>
      <c r="K70" s="6">
        <f t="shared" si="7"/>
        <v>-60674666271.783676</v>
      </c>
      <c r="L70" s="6">
        <f t="shared" si="8"/>
        <v>107269304255.71211</v>
      </c>
      <c r="M70" s="6">
        <f t="shared" si="9"/>
        <v>28697826330.138599</v>
      </c>
    </row>
    <row r="71" spans="1:13" x14ac:dyDescent="0.25">
      <c r="A71" s="4">
        <v>44197</v>
      </c>
      <c r="B71" s="6">
        <f t="shared" si="3"/>
        <v>146268511432.71497</v>
      </c>
      <c r="C71" s="6">
        <f t="shared" si="4"/>
        <v>-29453346060.016891</v>
      </c>
      <c r="D71" s="6">
        <f t="shared" si="0"/>
        <v>-27228042826.8936</v>
      </c>
      <c r="E71" s="6">
        <f t="shared" si="1"/>
        <v>2575777988.0608101</v>
      </c>
      <c r="F71" s="6">
        <f t="shared" si="2"/>
        <v>92162900533.86528</v>
      </c>
      <c r="I71" s="6">
        <f t="shared" si="5"/>
        <v>-54914902526.630302</v>
      </c>
      <c r="J71" s="6">
        <f t="shared" si="6"/>
        <v>45054375571.510605</v>
      </c>
      <c r="K71" s="6">
        <f t="shared" si="7"/>
        <v>-38861052015.798401</v>
      </c>
      <c r="L71" s="6">
        <f t="shared" si="8"/>
        <v>109918439126.51709</v>
      </c>
      <c r="M71" s="6">
        <f t="shared" si="9"/>
        <v>24158651387.8078</v>
      </c>
    </row>
    <row r="72" spans="1:13" x14ac:dyDescent="0.25">
      <c r="A72" s="4">
        <v>44287</v>
      </c>
      <c r="B72" s="6">
        <f t="shared" si="3"/>
        <v>114145609702.51501</v>
      </c>
      <c r="C72" s="6">
        <f t="shared" si="4"/>
        <v>-28143781634.135208</v>
      </c>
      <c r="D72" s="6">
        <f t="shared" si="0"/>
        <v>-28605879854.616989</v>
      </c>
      <c r="E72" s="6">
        <f t="shared" si="1"/>
        <v>4089143394.9781704</v>
      </c>
      <c r="F72" s="6">
        <f t="shared" si="2"/>
        <v>61485091608.74099</v>
      </c>
      <c r="I72" s="6">
        <f t="shared" si="5"/>
        <v>-35488321133.181892</v>
      </c>
      <c r="J72" s="6">
        <f t="shared" si="6"/>
        <v>-12696931940.8759</v>
      </c>
      <c r="K72" s="6">
        <f t="shared" si="7"/>
        <v>14474974780.526045</v>
      </c>
      <c r="L72" s="6">
        <f t="shared" si="8"/>
        <v>33064218973.105698</v>
      </c>
      <c r="M72" s="6">
        <f t="shared" si="9"/>
        <v>48215150161.904297</v>
      </c>
    </row>
    <row r="73" spans="1:13" x14ac:dyDescent="0.25">
      <c r="A73" s="4">
        <v>44378</v>
      </c>
      <c r="B73" s="6">
        <f t="shared" si="3"/>
        <v>134537847206.00391</v>
      </c>
      <c r="C73" s="6">
        <f t="shared" si="4"/>
        <v>-26926157954.429199</v>
      </c>
      <c r="D73" s="6">
        <f t="shared" si="0"/>
        <v>-27107361952.129898</v>
      </c>
      <c r="E73" s="6">
        <f t="shared" si="1"/>
        <v>3340540401.0530205</v>
      </c>
      <c r="F73" s="6">
        <f t="shared" si="2"/>
        <v>83844867700.497833</v>
      </c>
      <c r="I73" s="6">
        <f t="shared" si="5"/>
        <v>-44514785847.4114</v>
      </c>
      <c r="J73" s="6">
        <f t="shared" si="6"/>
        <v>-10556501579.98151</v>
      </c>
      <c r="K73" s="6">
        <f t="shared" si="7"/>
        <v>-12430098147.9739</v>
      </c>
      <c r="L73" s="6">
        <f t="shared" si="8"/>
        <v>39763768263.295448</v>
      </c>
      <c r="M73" s="6">
        <f t="shared" si="9"/>
        <v>70098157120.149307</v>
      </c>
    </row>
    <row r="74" spans="1:13" x14ac:dyDescent="0.25">
      <c r="A74" s="4">
        <v>44470</v>
      </c>
      <c r="B74" s="6">
        <f t="shared" si="3"/>
        <v>167753977840.06592</v>
      </c>
      <c r="C74" s="6">
        <f t="shared" si="4"/>
        <v>-16688367773.369797</v>
      </c>
      <c r="D74" s="6">
        <f t="shared" si="0"/>
        <v>-41534843844.329094</v>
      </c>
      <c r="E74" s="6">
        <f t="shared" si="1"/>
        <v>5862128569.1580906</v>
      </c>
      <c r="F74" s="6">
        <f t="shared" si="2"/>
        <v>115392894791.5251</v>
      </c>
      <c r="I74" s="6">
        <f t="shared" si="5"/>
        <v>-30359227572.376305</v>
      </c>
      <c r="J74" s="6">
        <f t="shared" si="6"/>
        <v>-19969689836.883202</v>
      </c>
      <c r="K74" s="6">
        <f t="shared" si="7"/>
        <v>-16380933680.983681</v>
      </c>
      <c r="L74" s="6">
        <f t="shared" si="8"/>
        <v>74421283917.01651</v>
      </c>
      <c r="M74" s="6">
        <f t="shared" si="9"/>
        <v>45754023330.138603</v>
      </c>
    </row>
    <row r="75" spans="1:13" x14ac:dyDescent="0.25">
      <c r="A75" s="4">
        <v>44562</v>
      </c>
      <c r="B75" s="6">
        <f t="shared" si="3"/>
        <v>163496556443.33508</v>
      </c>
      <c r="C75" s="6">
        <f t="shared" si="4"/>
        <v>-12492941640.21701</v>
      </c>
      <c r="D75" s="6">
        <f t="shared" si="0"/>
        <v>-42733130531.823593</v>
      </c>
      <c r="E75" s="6">
        <f t="shared" si="1"/>
        <v>3852749133.6908207</v>
      </c>
      <c r="F75" s="6">
        <f t="shared" si="2"/>
        <v>112123233404.98531</v>
      </c>
      <c r="I75" s="6">
        <f t="shared" si="5"/>
        <v>-46360620234.990395</v>
      </c>
      <c r="J75" s="6">
        <f t="shared" si="6"/>
        <v>15585801672.050629</v>
      </c>
      <c r="K75" s="6">
        <f t="shared" si="7"/>
        <v>56222786690.8116</v>
      </c>
      <c r="L75" s="6">
        <f t="shared" si="8"/>
        <v>20323221225.69693</v>
      </c>
      <c r="M75" s="6">
        <f t="shared" si="9"/>
        <v>28813949387.8078</v>
      </c>
    </row>
    <row r="76" spans="1:13" x14ac:dyDescent="0.25">
      <c r="A76" s="4">
        <v>44652</v>
      </c>
      <c r="B76" s="6">
        <f t="shared" si="3"/>
        <v>172476342236.71497</v>
      </c>
      <c r="C76" s="6">
        <f t="shared" si="4"/>
        <v>-19131365759.755188</v>
      </c>
      <c r="D76" s="6">
        <f t="shared" si="0"/>
        <v>-69317554888.097397</v>
      </c>
      <c r="E76" s="6">
        <f t="shared" si="1"/>
        <v>5941749124.4481697</v>
      </c>
      <c r="F76" s="6">
        <f t="shared" si="2"/>
        <v>89969170713.310547</v>
      </c>
      <c r="I76" s="6">
        <f t="shared" si="5"/>
        <v>-3530442060.2318954</v>
      </c>
      <c r="J76" s="6">
        <f t="shared" si="6"/>
        <v>-3262887418.5259018</v>
      </c>
      <c r="K76" s="6">
        <f t="shared" si="7"/>
        <v>87891039203.796005</v>
      </c>
      <c r="L76" s="6">
        <f t="shared" si="8"/>
        <v>-25756664770.974079</v>
      </c>
      <c r="M76" s="6">
        <f t="shared" si="9"/>
        <v>-20752493838.095699</v>
      </c>
    </row>
    <row r="77" spans="1:13" x14ac:dyDescent="0.25">
      <c r="A77" s="4">
        <v>44743</v>
      </c>
      <c r="B77" s="6">
        <f t="shared" si="3"/>
        <v>186385683345.15393</v>
      </c>
      <c r="C77" s="6">
        <f t="shared" si="4"/>
        <v>-24402085560.219208</v>
      </c>
      <c r="D77" s="6">
        <f t="shared" si="0"/>
        <v>-25500026885.499893</v>
      </c>
      <c r="E77" s="6">
        <f t="shared" si="1"/>
        <v>6534127728.4530201</v>
      </c>
      <c r="F77" s="6">
        <f t="shared" si="2"/>
        <v>143017698627.88785</v>
      </c>
      <c r="I77" s="6">
        <f t="shared" si="5"/>
        <v>30429613515.468601</v>
      </c>
      <c r="J77" s="6">
        <f t="shared" si="6"/>
        <v>3397179487.5884895</v>
      </c>
      <c r="K77" s="6">
        <f t="shared" si="7"/>
        <v>104224118761.4061</v>
      </c>
      <c r="L77" s="6">
        <f t="shared" si="8"/>
        <v>-54289291222.354698</v>
      </c>
      <c r="M77" s="6">
        <f t="shared" si="9"/>
        <v>46030521120.1493</v>
      </c>
    </row>
    <row r="78" spans="1:13" x14ac:dyDescent="0.25">
      <c r="A78" s="4">
        <v>44835</v>
      </c>
      <c r="B78" s="6">
        <f t="shared" si="3"/>
        <v>142690468575.18604</v>
      </c>
      <c r="C78" s="6">
        <f t="shared" si="4"/>
        <v>-31413717907.599792</v>
      </c>
      <c r="D78" s="6">
        <f t="shared" si="0"/>
        <v>-16819284155.949203</v>
      </c>
      <c r="E78" s="6">
        <f t="shared" si="1"/>
        <v>3806687858.6080904</v>
      </c>
      <c r="F78" s="6">
        <f t="shared" si="2"/>
        <v>98264154370.245132</v>
      </c>
      <c r="I78" s="6">
        <f t="shared" si="5"/>
        <v>39307820446.273697</v>
      </c>
      <c r="J78" s="6">
        <f t="shared" si="6"/>
        <v>-6668350803.1731987</v>
      </c>
      <c r="K78" s="6">
        <f t="shared" si="7"/>
        <v>31664040995.026299</v>
      </c>
      <c r="L78" s="6">
        <f t="shared" si="8"/>
        <v>-5060001705.8681984</v>
      </c>
      <c r="M78" s="6">
        <f t="shared" si="9"/>
        <v>42343693330.138603</v>
      </c>
    </row>
    <row r="79" spans="1:13" x14ac:dyDescent="0.25">
      <c r="A79" s="4">
        <v>44927</v>
      </c>
      <c r="B79" s="6">
        <f t="shared" si="3"/>
        <v>149655152868.42505</v>
      </c>
      <c r="C79" s="6">
        <f t="shared" si="4"/>
        <v>-42985502367.626892</v>
      </c>
      <c r="D79" s="6">
        <f t="shared" si="0"/>
        <v>-18547375959.6539</v>
      </c>
      <c r="E79" s="6">
        <f t="shared" si="1"/>
        <v>1675122355.6707802</v>
      </c>
      <c r="F79" s="6">
        <f t="shared" si="2"/>
        <v>89797396896.815033</v>
      </c>
      <c r="I79" s="6">
        <f t="shared" si="5"/>
        <v>34420780363.979599</v>
      </c>
      <c r="J79" s="6">
        <f t="shared" si="6"/>
        <v>-17410550908.8494</v>
      </c>
      <c r="K79" s="6">
        <f t="shared" si="7"/>
        <v>62735567372.031601</v>
      </c>
      <c r="L79" s="6">
        <f t="shared" si="8"/>
        <v>-9529904680.7130699</v>
      </c>
      <c r="M79" s="6">
        <f t="shared" si="9"/>
        <v>11457329387.8078</v>
      </c>
    </row>
    <row r="80" spans="1:13" x14ac:dyDescent="0.25">
      <c r="A80" s="4">
        <v>45017</v>
      </c>
      <c r="B80" s="6">
        <f t="shared" si="3"/>
        <v>161818671561.88501</v>
      </c>
      <c r="C80" s="6">
        <f t="shared" si="4"/>
        <v>-48690664093.105194</v>
      </c>
      <c r="D80" s="6">
        <f t="shared" si="0"/>
        <v>-47623381925.677399</v>
      </c>
      <c r="E80" s="6">
        <f t="shared" si="1"/>
        <v>3038305291.8381491</v>
      </c>
      <c r="F80" s="6">
        <f t="shared" si="2"/>
        <v>68542930834.940567</v>
      </c>
      <c r="I80" s="6">
        <f t="shared" si="5"/>
        <v>33246554821.578098</v>
      </c>
      <c r="J80" s="6">
        <f t="shared" si="6"/>
        <v>2602460722.9440603</v>
      </c>
      <c r="K80" s="6">
        <f t="shared" si="7"/>
        <v>6747922163.83601</v>
      </c>
      <c r="L80" s="6">
        <f t="shared" si="8"/>
        <v>763643492.10590363</v>
      </c>
      <c r="M80" s="6">
        <f t="shared" si="9"/>
        <v>11621016161.904301</v>
      </c>
    </row>
    <row r="81" spans="1:13" x14ac:dyDescent="0.25">
      <c r="A81" s="4">
        <v>45108</v>
      </c>
      <c r="B81" s="6">
        <f t="shared" si="3"/>
        <v>146495268408.474</v>
      </c>
      <c r="C81" s="6">
        <f t="shared" si="4"/>
        <v>-56160278794.79921</v>
      </c>
      <c r="D81" s="6">
        <f t="shared" si="0"/>
        <v>-32448905864.369904</v>
      </c>
      <c r="E81" s="6">
        <f t="shared" si="1"/>
        <v>2143803481.0929794</v>
      </c>
      <c r="F81" s="6">
        <f t="shared" si="2"/>
        <v>60029887230.397865</v>
      </c>
      <c r="I81" s="6">
        <f t="shared" si="5"/>
        <v>62342020791.868568</v>
      </c>
      <c r="J81" s="6">
        <f t="shared" si="6"/>
        <v>29885028521.888439</v>
      </c>
      <c r="K81" s="6">
        <f t="shared" si="7"/>
        <v>6483378776.3760004</v>
      </c>
      <c r="L81" s="6">
        <f t="shared" si="8"/>
        <v>-12887270018.914652</v>
      </c>
      <c r="M81" s="6">
        <f t="shared" si="9"/>
        <v>-34333838879.8507</v>
      </c>
    </row>
    <row r="82" spans="1:13" x14ac:dyDescent="0.25">
      <c r="A82" s="4">
        <v>45200</v>
      </c>
      <c r="B82" s="6">
        <f t="shared" si="3"/>
        <v>136071936892.38599</v>
      </c>
      <c r="C82" s="6">
        <f t="shared" si="4"/>
        <v>-60629112850.969803</v>
      </c>
      <c r="D82" s="6">
        <f t="shared" si="0"/>
        <v>-35070915806.849098</v>
      </c>
      <c r="E82" s="6">
        <f t="shared" si="1"/>
        <v>4640230171.468091</v>
      </c>
      <c r="F82" s="6">
        <f t="shared" si="2"/>
        <v>45012138406.035179</v>
      </c>
      <c r="I82" s="6">
        <f t="shared" si="5"/>
        <v>44321120032.263672</v>
      </c>
      <c r="J82" s="6">
        <f t="shared" si="6"/>
        <v>28456906012.376801</v>
      </c>
      <c r="K82" s="6">
        <f t="shared" si="7"/>
        <v>-61684784795.623672</v>
      </c>
      <c r="L82" s="6">
        <f t="shared" si="8"/>
        <v>21836164609.47184</v>
      </c>
      <c r="M82" s="6">
        <f t="shared" si="9"/>
        <v>16081663330.138599</v>
      </c>
    </row>
    <row r="83" spans="1:13" x14ac:dyDescent="0.25">
      <c r="A83" s="4">
        <v>45292</v>
      </c>
      <c r="B83" s="6">
        <f t="shared" si="3"/>
        <v>148270372925.30505</v>
      </c>
      <c r="C83" s="6">
        <f t="shared" si="4"/>
        <v>-60692942873.256912</v>
      </c>
      <c r="D83" s="6">
        <f t="shared" si="0"/>
        <v>-28161141319.943893</v>
      </c>
      <c r="E83" s="6">
        <f t="shared" si="1"/>
        <v>3758090073.7107801</v>
      </c>
      <c r="F83" s="6">
        <f t="shared" si="2"/>
        <v>63174378805.815025</v>
      </c>
      <c r="I83" s="6">
        <f t="shared" si="5"/>
        <v>29082163905.709652</v>
      </c>
      <c r="J83" s="6">
        <f t="shared" si="6"/>
        <v>27585170423.61063</v>
      </c>
      <c r="K83" s="6">
        <f t="shared" si="7"/>
        <v>-12750555398.3484</v>
      </c>
      <c r="L83" s="6">
        <f t="shared" si="8"/>
        <v>-8449162138.0130692</v>
      </c>
      <c r="M83" s="6">
        <f t="shared" si="9"/>
        <v>32902229387.8078</v>
      </c>
    </row>
    <row r="84" spans="1:13" x14ac:dyDescent="0.25">
      <c r="A84" s="4">
        <v>45383</v>
      </c>
      <c r="B84" s="6">
        <f t="shared" si="3"/>
        <v>164838232333.94507</v>
      </c>
      <c r="C84" s="6">
        <f t="shared" si="4"/>
        <v>-62325013735.165192</v>
      </c>
      <c r="D84" s="6">
        <f t="shared" si="0"/>
        <v>-43952491112.497406</v>
      </c>
      <c r="E84" s="6">
        <f t="shared" si="1"/>
        <v>2896785023.9581604</v>
      </c>
      <c r="F84" s="6">
        <f t="shared" si="2"/>
        <v>61457512510.240631</v>
      </c>
      <c r="I84" s="6">
        <f t="shared" si="5"/>
        <v>82405494563.978088</v>
      </c>
      <c r="J84" s="6">
        <f t="shared" si="6"/>
        <v>37056775291.164063</v>
      </c>
      <c r="K84" s="6">
        <f t="shared" si="7"/>
        <v>-26922630283.884026</v>
      </c>
      <c r="L84" s="6">
        <f t="shared" si="8"/>
        <v>4473974791.71591</v>
      </c>
      <c r="M84" s="6">
        <f t="shared" si="9"/>
        <v>-49678233838.095703</v>
      </c>
    </row>
    <row r="85" spans="1:13" x14ac:dyDescent="0.25">
      <c r="A85" s="4">
        <v>45474</v>
      </c>
      <c r="B85" s="6">
        <f t="shared" si="3"/>
        <v>220134005112.89392</v>
      </c>
      <c r="C85" s="6">
        <f t="shared" si="4"/>
        <v>-55636900741.969193</v>
      </c>
      <c r="D85" s="6">
        <f t="shared" si="0"/>
        <v>-19444967294.4599</v>
      </c>
      <c r="E85" s="6">
        <f t="shared" si="1"/>
        <v>3923881981.3129797</v>
      </c>
      <c r="F85" s="6">
        <f t="shared" si="2"/>
        <v>148976019057.77783</v>
      </c>
      <c r="I85" s="6">
        <f t="shared" si="5"/>
        <v>36893953356.538574</v>
      </c>
      <c r="J85" s="6">
        <f t="shared" si="6"/>
        <v>16685168978.578438</v>
      </c>
      <c r="K85" s="6">
        <f t="shared" si="7"/>
        <v>-4413762406.3939991</v>
      </c>
      <c r="L85" s="6">
        <f t="shared" si="8"/>
        <v>102473794686.3954</v>
      </c>
      <c r="M85" s="6">
        <f t="shared" si="9"/>
        <v>-18716278879.8507</v>
      </c>
    </row>
    <row r="86" spans="1:13" x14ac:dyDescent="0.25">
      <c r="A86" s="4">
        <v>45566</v>
      </c>
      <c r="B86" s="6">
        <f t="shared" si="3"/>
        <v>234733588084.22595</v>
      </c>
      <c r="C86" s="6">
        <f t="shared" si="4"/>
        <v>-50363322862.289993</v>
      </c>
      <c r="D86" s="6">
        <f t="shared" si="0"/>
        <v>-38470329728.759094</v>
      </c>
      <c r="E86" s="6">
        <f t="shared" si="1"/>
        <v>4411368849.2880898</v>
      </c>
      <c r="F86" s="6">
        <f t="shared" si="2"/>
        <v>150311304342.46497</v>
      </c>
      <c r="I86" s="6">
        <f t="shared" si="5"/>
        <v>5305962125.1837006</v>
      </c>
      <c r="J86" s="6">
        <f t="shared" si="6"/>
        <v>63560912160.296799</v>
      </c>
      <c r="K86" s="6">
        <f t="shared" si="7"/>
        <v>86836994182.4263</v>
      </c>
      <c r="L86" s="6">
        <f t="shared" si="8"/>
        <v>51271518007.731796</v>
      </c>
      <c r="M86" s="6">
        <f t="shared" si="9"/>
        <v>-26796416669.861401</v>
      </c>
    </row>
    <row r="87" spans="1:13" x14ac:dyDescent="0.25">
      <c r="A87" s="4">
        <v>45658</v>
      </c>
      <c r="B87" s="6">
        <f t="shared" si="3"/>
        <v>260731116420.23499</v>
      </c>
      <c r="C87" s="6">
        <f t="shared" si="4"/>
        <v>-58722268116.257004</v>
      </c>
      <c r="D87" s="6">
        <f t="shared" si="0"/>
        <v>-23596366445.89389</v>
      </c>
      <c r="E87" s="6">
        <f t="shared" si="1"/>
        <v>2962834450.3607798</v>
      </c>
      <c r="F87" s="6">
        <f t="shared" si="2"/>
        <v>181375316308.44485</v>
      </c>
      <c r="I87" s="6">
        <f t="shared" si="5"/>
        <v>36319756384.409599</v>
      </c>
      <c r="J87" s="6">
        <f t="shared" si="6"/>
        <v>52451844260.860626</v>
      </c>
      <c r="K87" s="6">
        <f t="shared" si="7"/>
        <v>1973329584.0416031</v>
      </c>
      <c r="L87" s="6">
        <f t="shared" si="8"/>
        <v>88130336972.956894</v>
      </c>
      <c r="M87" s="6">
        <f t="shared" si="9"/>
        <v>-41625780612.1922</v>
      </c>
    </row>
    <row r="88" spans="1:13" x14ac:dyDescent="0.25">
      <c r="A88" s="4">
        <v>45748</v>
      </c>
      <c r="B88" s="6">
        <f t="shared" si="3"/>
        <v>220603075340.13501</v>
      </c>
      <c r="C88" s="6">
        <f t="shared" si="4"/>
        <v>-47703039882.534988</v>
      </c>
      <c r="D88" s="6">
        <f t="shared" si="0"/>
        <v>-42480790649.38739</v>
      </c>
      <c r="E88" s="6">
        <f t="shared" si="1"/>
        <v>4256163917.5681686</v>
      </c>
      <c r="F88" s="6">
        <f t="shared" si="2"/>
        <v>134675408725.78082</v>
      </c>
      <c r="I88" s="6">
        <f t="shared" si="5"/>
        <v>9341967480.2380981</v>
      </c>
      <c r="J88" s="6">
        <f t="shared" si="6"/>
        <v>30639979906.684101</v>
      </c>
      <c r="K88" s="6">
        <f t="shared" si="7"/>
        <v>29534268385.496002</v>
      </c>
      <c r="L88" s="6">
        <f t="shared" si="8"/>
        <v>78222845513.2659</v>
      </c>
      <c r="M88" s="6">
        <f t="shared" si="9"/>
        <v>-11341053838.095699</v>
      </c>
    </row>
    <row r="90" spans="1:13" ht="15.75" x14ac:dyDescent="0.25">
      <c r="B90" s="8" t="s">
        <v>312</v>
      </c>
      <c r="C90" t="s">
        <v>313</v>
      </c>
      <c r="D90" t="s">
        <v>323</v>
      </c>
      <c r="E90" t="s">
        <v>324</v>
      </c>
      <c r="F90" t="s">
        <v>325</v>
      </c>
      <c r="I90" t="s">
        <v>326</v>
      </c>
      <c r="J90" t="s">
        <v>330</v>
      </c>
      <c r="K90" t="s">
        <v>349</v>
      </c>
      <c r="L90" t="s">
        <v>332</v>
      </c>
      <c r="M90" t="s">
        <v>322</v>
      </c>
    </row>
    <row r="91" spans="1:13" x14ac:dyDescent="0.25">
      <c r="A91" s="1">
        <v>2015</v>
      </c>
      <c r="B91" s="6">
        <f>+SUM(B47:B50)</f>
        <v>576191072365.71411</v>
      </c>
      <c r="C91" s="6">
        <f>+SUM(C47:C50)</f>
        <v>-218320308084.44244</v>
      </c>
      <c r="D91" s="6">
        <f>+SUM(D47:D50)</f>
        <v>-52199118804.878708</v>
      </c>
      <c r="E91" s="6">
        <f>+SUM(E47:E50)</f>
        <v>-12649328440.8473</v>
      </c>
      <c r="F91" s="6">
        <f>+SUM(F47:F50)</f>
        <v>293022317035.54565</v>
      </c>
      <c r="H91" s="1">
        <v>2015</v>
      </c>
      <c r="I91" s="6">
        <f t="shared" ref="I91:M91" si="10">+SUM(I47:I50)</f>
        <v>-68098649764.778793</v>
      </c>
      <c r="J91" s="6">
        <f t="shared" si="10"/>
        <v>24714303877.440006</v>
      </c>
      <c r="K91" s="6">
        <f t="shared" si="10"/>
        <v>41755758005.869995</v>
      </c>
      <c r="L91" s="6">
        <f t="shared" si="10"/>
        <v>434003615867.61975</v>
      </c>
      <c r="M91" s="6">
        <f t="shared" si="10"/>
        <v>-342939236243.2998</v>
      </c>
    </row>
    <row r="92" spans="1:13" x14ac:dyDescent="0.25">
      <c r="A92">
        <v>2019</v>
      </c>
      <c r="B92" s="6">
        <f>+SUM(B63:B66)</f>
        <v>392993328222.9068</v>
      </c>
      <c r="C92" s="6">
        <f>+SUM(C63:C66)</f>
        <v>-261149030910.87061</v>
      </c>
      <c r="D92" s="6">
        <f>+SUM(D63:D66)</f>
        <v>-39184456991.734917</v>
      </c>
      <c r="E92" s="6">
        <f>+SUM(E63:E66)</f>
        <v>10250035688.084372</v>
      </c>
      <c r="F92" s="6">
        <f>+SUM(F63:F66)</f>
        <v>102909876008.38565</v>
      </c>
      <c r="H92">
        <v>2019</v>
      </c>
      <c r="I92" s="6">
        <f t="shared" ref="I92:M92" si="11">+SUM(I63:I66)</f>
        <v>-50259822364.755104</v>
      </c>
      <c r="J92" s="6">
        <f t="shared" si="11"/>
        <v>-15573814111.580029</v>
      </c>
      <c r="K92" s="6">
        <f t="shared" si="11"/>
        <v>-42373831274.058083</v>
      </c>
      <c r="L92" s="6">
        <f t="shared" si="11"/>
        <v>98544994808.839081</v>
      </c>
      <c r="M92" s="6">
        <f t="shared" si="11"/>
        <v>-19290847735.611713</v>
      </c>
    </row>
    <row r="93" spans="1:13" x14ac:dyDescent="0.25">
      <c r="A93">
        <v>2022</v>
      </c>
      <c r="B93" s="6">
        <f>+SUM(B75:B78)</f>
        <v>665049050600.39001</v>
      </c>
      <c r="C93" s="6">
        <f>+SUM(C75:C78)</f>
        <v>-87440110867.791199</v>
      </c>
      <c r="D93" s="6">
        <f>+SUM(D75:D78)</f>
        <v>-154369996461.37012</v>
      </c>
      <c r="E93" s="6">
        <f>+SUM(E75:E78)</f>
        <v>20135313845.2001</v>
      </c>
      <c r="F93" s="6">
        <f>+SUM(F75:F78)</f>
        <v>443374257116.42883</v>
      </c>
      <c r="H93">
        <v>2022</v>
      </c>
      <c r="I93" s="6">
        <f t="shared" ref="I93:M93" si="12">+SUM(I75:I78)</f>
        <v>19846371666.520008</v>
      </c>
      <c r="J93" s="6">
        <f t="shared" si="12"/>
        <v>9051742937.9400177</v>
      </c>
      <c r="K93" s="6">
        <f t="shared" si="12"/>
        <v>280001985651.03998</v>
      </c>
      <c r="L93" s="6">
        <f t="shared" si="12"/>
        <v>-64782736473.500046</v>
      </c>
      <c r="M93" s="6">
        <f t="shared" si="12"/>
        <v>96435670000</v>
      </c>
    </row>
    <row r="94" spans="1:13" x14ac:dyDescent="0.25">
      <c r="A94">
        <v>2024</v>
      </c>
      <c r="B94" s="6">
        <f>+SUM(B83:B86)</f>
        <v>767976198456.37</v>
      </c>
      <c r="C94" s="6">
        <f t="shared" ref="C94:F94" si="13">+SUM(C83:C86)</f>
        <v>-229018180212.68127</v>
      </c>
      <c r="D94" s="6">
        <f t="shared" si="13"/>
        <v>-130028929455.66029</v>
      </c>
      <c r="E94" s="6">
        <f t="shared" si="13"/>
        <v>14990125928.27001</v>
      </c>
      <c r="F94" s="6">
        <f t="shared" si="13"/>
        <v>423919214716.29846</v>
      </c>
      <c r="H94">
        <v>2024</v>
      </c>
      <c r="I94" s="6">
        <f t="shared" ref="I94:M94" si="14">+SUM(I83:I86)</f>
        <v>153687573951.41003</v>
      </c>
      <c r="J94" s="6">
        <f t="shared" si="14"/>
        <v>144888026853.6499</v>
      </c>
      <c r="K94" s="6">
        <f t="shared" si="14"/>
        <v>42750046093.799881</v>
      </c>
      <c r="L94" s="6">
        <f t="shared" si="14"/>
        <v>149770125347.83002</v>
      </c>
      <c r="M94" s="6">
        <f t="shared" si="14"/>
        <v>-62288700000</v>
      </c>
    </row>
    <row r="96" spans="1:13" x14ac:dyDescent="0.25">
      <c r="I96" t="s">
        <v>326</v>
      </c>
      <c r="J96" t="s">
        <v>330</v>
      </c>
      <c r="K96" t="s">
        <v>350</v>
      </c>
      <c r="L96" t="s">
        <v>332</v>
      </c>
      <c r="M96" t="s">
        <v>322</v>
      </c>
    </row>
    <row r="97" spans="2:13" x14ac:dyDescent="0.25">
      <c r="G97" s="6"/>
      <c r="H97" t="s">
        <v>351</v>
      </c>
      <c r="I97" s="6">
        <f>+SUM(I67:I86)</f>
        <v>83212376827.550156</v>
      </c>
      <c r="J97" s="6">
        <f t="shared" ref="J97:L97" si="15">+SUM(J67:J86)</f>
        <v>250353328780.28979</v>
      </c>
      <c r="K97" s="6">
        <f>+SUM(K67:K86)</f>
        <v>137249523827.95987</v>
      </c>
      <c r="L97" s="6">
        <f t="shared" si="15"/>
        <v>587576830777.47473</v>
      </c>
      <c r="M97" s="6">
        <f>+SUM(M67:M86)</f>
        <v>256049619000</v>
      </c>
    </row>
    <row r="98" spans="2:13" x14ac:dyDescent="0.25">
      <c r="G98" s="6"/>
    </row>
    <row r="99" spans="2:13" x14ac:dyDescent="0.25">
      <c r="G99" s="6"/>
    </row>
    <row r="100" spans="2:13" x14ac:dyDescent="0.25">
      <c r="G100" s="6"/>
    </row>
    <row r="102" spans="2:13" x14ac:dyDescent="0.25">
      <c r="B102" s="6"/>
      <c r="C102" s="6"/>
      <c r="D102" s="6"/>
      <c r="E102" s="6"/>
      <c r="F102" s="6"/>
    </row>
    <row r="106" spans="2:13" x14ac:dyDescent="0.25">
      <c r="B106" s="6"/>
      <c r="C106" s="6"/>
      <c r="D106" s="6"/>
      <c r="E106" s="6"/>
      <c r="F106" s="6"/>
    </row>
    <row r="108" spans="2:13" x14ac:dyDescent="0.25">
      <c r="B108" s="6"/>
      <c r="C108" s="6"/>
      <c r="D108" s="6"/>
      <c r="E108" s="6"/>
      <c r="F108" s="6"/>
    </row>
    <row r="109" spans="2:13" x14ac:dyDescent="0.25">
      <c r="B109" s="6"/>
      <c r="C109" s="6"/>
      <c r="D109" s="6"/>
      <c r="E109" s="6"/>
      <c r="F109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5E0AB-E391-6747-A5C3-A3A69E91DD14}">
  <dimension ref="A1:M54"/>
  <sheetViews>
    <sheetView topLeftCell="A40" workbookViewId="0">
      <selection activeCell="E53" sqref="E53"/>
    </sheetView>
    <sheetView workbookViewId="1"/>
  </sheetViews>
  <sheetFormatPr defaultColWidth="11.42578125" defaultRowHeight="15" x14ac:dyDescent="0.25"/>
  <cols>
    <col min="2" max="2" width="12.28515625" bestFit="1" customWidth="1"/>
    <col min="3" max="4" width="11.140625" bestFit="1" customWidth="1"/>
    <col min="5" max="6" width="12.7109375" bestFit="1" customWidth="1"/>
  </cols>
  <sheetData>
    <row r="1" spans="1:13" ht="90" x14ac:dyDescent="0.25">
      <c r="A1" s="1" t="s">
        <v>0</v>
      </c>
      <c r="B1" s="1" t="s">
        <v>9</v>
      </c>
      <c r="C1" s="1" t="s">
        <v>13</v>
      </c>
      <c r="D1" s="1" t="s">
        <v>10</v>
      </c>
      <c r="E1" s="1" t="s">
        <v>15</v>
      </c>
      <c r="F1" s="1" t="s">
        <v>304</v>
      </c>
      <c r="G1" s="1" t="s">
        <v>306</v>
      </c>
      <c r="H1" s="1" t="s">
        <v>303</v>
      </c>
      <c r="I1" s="1" t="s">
        <v>305</v>
      </c>
      <c r="J1" s="1" t="s">
        <v>11</v>
      </c>
      <c r="K1" s="1" t="s">
        <v>14</v>
      </c>
      <c r="L1" s="1" t="s">
        <v>12</v>
      </c>
      <c r="M1" s="1" t="s">
        <v>345</v>
      </c>
    </row>
    <row r="2" spans="1:13" x14ac:dyDescent="0.25">
      <c r="A2" s="4">
        <v>42005</v>
      </c>
      <c r="B2" s="3">
        <f>+IIP!B43</f>
        <v>927062360721.08398</v>
      </c>
      <c r="C2" s="3">
        <f>+IIP!C43</f>
        <v>2651060129605.02</v>
      </c>
      <c r="D2" s="3">
        <f>+IIP!D43</f>
        <v>247819733035.814</v>
      </c>
      <c r="E2" s="3">
        <f>+IIP!E43</f>
        <v>921873111343.03699</v>
      </c>
      <c r="F2" s="3">
        <f>+IIP!F43</f>
        <v>158877049142.26599</v>
      </c>
      <c r="G2" s="3">
        <f>+IIP!G43</f>
        <v>696238268015.91394</v>
      </c>
      <c r="H2" s="3">
        <f>+IIP!H43</f>
        <v>88942683893.548599</v>
      </c>
      <c r="I2" s="3">
        <f>+IIP!I43</f>
        <v>225859169851.25101</v>
      </c>
      <c r="J2" s="3">
        <f>+IIP!J43</f>
        <v>1338988832668.53</v>
      </c>
      <c r="K2" s="3">
        <f>+IIP!K43</f>
        <v>1243861039467.1299</v>
      </c>
      <c r="L2" s="3">
        <f>+IIP!L43</f>
        <v>3768355262878.4902</v>
      </c>
      <c r="M2" s="3">
        <f>+IIP!M43</f>
        <v>1466400499067.3101</v>
      </c>
    </row>
    <row r="3" spans="1:13" x14ac:dyDescent="0.25">
      <c r="A3" s="4">
        <v>42095</v>
      </c>
      <c r="B3" s="3">
        <f>+IIP!B44</f>
        <v>955571702790.35095</v>
      </c>
      <c r="C3" s="3">
        <f>+IIP!C44</f>
        <v>2751558762262.79</v>
      </c>
      <c r="D3" s="3">
        <f>+IIP!D44</f>
        <v>276550799553.25201</v>
      </c>
      <c r="E3" s="3">
        <f>+IIP!E44</f>
        <v>1015332145819.42</v>
      </c>
      <c r="F3" s="3">
        <f>+IIP!F44</f>
        <v>178649184794.047</v>
      </c>
      <c r="G3" s="3">
        <f>+IIP!G44</f>
        <v>786148501673.08997</v>
      </c>
      <c r="H3" s="3">
        <f>+IIP!H44</f>
        <v>97901614759.204193</v>
      </c>
      <c r="I3" s="3">
        <f>+IIP!I44</f>
        <v>229377526853.02399</v>
      </c>
      <c r="J3" s="3">
        <f>+IIP!J44</f>
        <v>1383404253849.9099</v>
      </c>
      <c r="K3" s="3">
        <f>+IIP!K44</f>
        <v>1223973286633.52</v>
      </c>
      <c r="L3" s="3">
        <f>+IIP!L44</f>
        <v>3778144503821.7598</v>
      </c>
      <c r="M3" s="3">
        <f>+IIP!M44</f>
        <v>1393837417886.29</v>
      </c>
    </row>
    <row r="4" spans="1:13" x14ac:dyDescent="0.25">
      <c r="A4" s="4">
        <v>42186</v>
      </c>
      <c r="B4" s="3">
        <f>+IIP!B45</f>
        <v>1032556089670.9301</v>
      </c>
      <c r="C4" s="3">
        <f>+IIP!C45</f>
        <v>2810442611875.8901</v>
      </c>
      <c r="D4" s="3">
        <f>+IIP!D45</f>
        <v>272597860915.87701</v>
      </c>
      <c r="E4" s="3">
        <f>+IIP!E45</f>
        <v>852409252698.026</v>
      </c>
      <c r="F4" s="3">
        <f>+IIP!F45</f>
        <v>172960258397.88699</v>
      </c>
      <c r="G4" s="3">
        <f>+IIP!G45</f>
        <v>617690695991.07996</v>
      </c>
      <c r="H4" s="3">
        <f>+IIP!H45</f>
        <v>99637602517.9897</v>
      </c>
      <c r="I4" s="3">
        <f>+IIP!I45</f>
        <v>234890270982.98499</v>
      </c>
      <c r="J4" s="3">
        <f>+IIP!J45</f>
        <v>1387169181000.8101</v>
      </c>
      <c r="K4" s="3">
        <f>+IIP!K45</f>
        <v>1094350710559.8101</v>
      </c>
      <c r="L4" s="3">
        <f>+IIP!L45</f>
        <v>3632481740953.5498</v>
      </c>
      <c r="M4" s="3">
        <f>+IIP!M45</f>
        <v>1565815226459.23</v>
      </c>
    </row>
    <row r="5" spans="1:13" x14ac:dyDescent="0.25">
      <c r="A5" s="4">
        <v>42278</v>
      </c>
      <c r="B5" s="3">
        <f>+IIP!B46</f>
        <v>1149524222828.6001</v>
      </c>
      <c r="C5" s="3">
        <f>+IIP!C46</f>
        <v>2671181086289.23</v>
      </c>
      <c r="D5" s="3">
        <f>+IIP!D46</f>
        <v>269618409250.80801</v>
      </c>
      <c r="E5" s="3">
        <f>+IIP!E46</f>
        <v>845389183905.56702</v>
      </c>
      <c r="F5" s="3">
        <f>+IIP!F46</f>
        <v>170522515338.04001</v>
      </c>
      <c r="G5" s="3">
        <f>+IIP!G46</f>
        <v>626197580305.52405</v>
      </c>
      <c r="H5" s="3">
        <f>+IIP!H46</f>
        <v>99095893912.767593</v>
      </c>
      <c r="I5" s="3">
        <f>+IIP!I46</f>
        <v>218601680093.19</v>
      </c>
      <c r="J5" s="3">
        <f>+IIP!J46</f>
        <v>1373265107497.0701</v>
      </c>
      <c r="K5" s="3">
        <f>+IIP!K46</f>
        <v>965927793439.20398</v>
      </c>
      <c r="L5" s="3">
        <f>+IIP!L46</f>
        <v>3373585051065.3701</v>
      </c>
      <c r="M5" s="3">
        <f>+IIP!M46</f>
        <v>1680815717896.8601</v>
      </c>
    </row>
    <row r="6" spans="1:13" x14ac:dyDescent="0.25">
      <c r="A6" s="4">
        <v>42370</v>
      </c>
      <c r="B6" s="3">
        <f>+IIP!B47</f>
        <v>1211083232321.1201</v>
      </c>
      <c r="C6" s="3">
        <f>+IIP!C47</f>
        <v>2652994834722.5801</v>
      </c>
      <c r="D6" s="3">
        <f>+IIP!D47</f>
        <v>307866496294.495</v>
      </c>
      <c r="E6" s="3">
        <f>+IIP!E47</f>
        <v>832449601712.30896</v>
      </c>
      <c r="F6" s="3">
        <f>+IIP!F47</f>
        <v>181263049188.81601</v>
      </c>
      <c r="G6" s="3">
        <f>+IIP!G47</f>
        <v>621392368373.70605</v>
      </c>
      <c r="H6" s="3">
        <f>+IIP!H47</f>
        <v>126603447105.679</v>
      </c>
      <c r="I6" s="3">
        <f>+IIP!I47</f>
        <v>211281559862.73099</v>
      </c>
      <c r="J6" s="3">
        <f>+IIP!J47</f>
        <v>1406449577261.6201</v>
      </c>
      <c r="K6" s="3">
        <f>+IIP!K47</f>
        <v>925748280401.96399</v>
      </c>
      <c r="L6" s="3">
        <f>+IIP!L47</f>
        <v>3288961278070.6299</v>
      </c>
      <c r="M6" s="3">
        <f>+IIP!M47</f>
        <v>1798654734160.3999</v>
      </c>
    </row>
    <row r="7" spans="1:13" x14ac:dyDescent="0.25">
      <c r="A7" s="4">
        <v>42461</v>
      </c>
      <c r="B7" s="3">
        <f>+IIP!B48</f>
        <v>1286528721460.9199</v>
      </c>
      <c r="C7" s="3">
        <f>+IIP!C48</f>
        <v>2720167494563.8398</v>
      </c>
      <c r="D7" s="3">
        <f>+IIP!D48</f>
        <v>315724304419.05902</v>
      </c>
      <c r="E7" s="3">
        <f>+IIP!E48</f>
        <v>776476156705.75806</v>
      </c>
      <c r="F7" s="3">
        <f>+IIP!F48</f>
        <v>185519895547.33401</v>
      </c>
      <c r="G7" s="3">
        <f>+IIP!G48</f>
        <v>555300668972.24902</v>
      </c>
      <c r="H7" s="3">
        <f>+IIP!H48</f>
        <v>130204408871.724</v>
      </c>
      <c r="I7" s="3">
        <f>+IIP!I48</f>
        <v>221369370440.194</v>
      </c>
      <c r="J7" s="3">
        <f>+IIP!J48</f>
        <v>1458549701548.8301</v>
      </c>
      <c r="K7" s="3">
        <f>+IIP!K48</f>
        <v>934436621494.62402</v>
      </c>
      <c r="L7" s="3">
        <f>+IIP!L48</f>
        <v>3309970086644.23</v>
      </c>
      <c r="M7" s="3">
        <f>+IIP!M48</f>
        <v>1936128605551.6299</v>
      </c>
    </row>
    <row r="8" spans="1:13" x14ac:dyDescent="0.25">
      <c r="A8" s="4">
        <v>42552</v>
      </c>
      <c r="B8" s="3">
        <f>+IIP!B49</f>
        <v>1402849177561.8301</v>
      </c>
      <c r="C8" s="3">
        <f>+IIP!C49</f>
        <v>2774654812458.7202</v>
      </c>
      <c r="D8" s="3">
        <f>+IIP!D49</f>
        <v>365433459260.57098</v>
      </c>
      <c r="E8" s="3">
        <f>+IIP!E49</f>
        <v>878177403231.51599</v>
      </c>
      <c r="F8" s="3">
        <f>+IIP!F49</f>
        <v>223209463262.39099</v>
      </c>
      <c r="G8" s="3">
        <f>+IIP!G49</f>
        <v>652978449068.79102</v>
      </c>
      <c r="H8" s="3">
        <f>+IIP!H49</f>
        <v>142223995998.17999</v>
      </c>
      <c r="I8" s="3">
        <f>+IIP!I49</f>
        <v>225370668438.76501</v>
      </c>
      <c r="J8" s="3">
        <f>+IIP!J49</f>
        <v>1571765685389.52</v>
      </c>
      <c r="K8" s="3">
        <f>+IIP!K49</f>
        <v>984398853802.93604</v>
      </c>
      <c r="L8" s="3">
        <f>+IIP!L49</f>
        <v>3306151875774.27</v>
      </c>
      <c r="M8" s="3">
        <f>+IIP!M49</f>
        <v>2013102345240.8799</v>
      </c>
    </row>
    <row r="9" spans="1:13" x14ac:dyDescent="0.25">
      <c r="A9" s="4">
        <v>42644</v>
      </c>
      <c r="B9" s="3">
        <f>+IIP!B50</f>
        <v>1417215361069.3401</v>
      </c>
      <c r="C9" s="3">
        <f>+IIP!C50</f>
        <v>2729984180890.1001</v>
      </c>
      <c r="D9" s="3">
        <f>+IIP!D50</f>
        <v>373529946318.89301</v>
      </c>
      <c r="E9" s="3">
        <f>+IIP!E50</f>
        <v>835401391928.62805</v>
      </c>
      <c r="F9" s="3">
        <f>+IIP!F50</f>
        <v>221988482752.07501</v>
      </c>
      <c r="G9" s="3">
        <f>+IIP!G50</f>
        <v>604611012662.255</v>
      </c>
      <c r="H9" s="3">
        <f>+IIP!H50</f>
        <v>151541463566.81799</v>
      </c>
      <c r="I9" s="3">
        <f>+IIP!I50</f>
        <v>230200455759.51999</v>
      </c>
      <c r="J9" s="3">
        <f>+IIP!J50</f>
        <v>1664062052362.4299</v>
      </c>
      <c r="K9" s="3">
        <f>+IIP!K50</f>
        <v>986064783429.84595</v>
      </c>
      <c r="L9" s="3">
        <f>+IIP!L50</f>
        <v>3065317808634.3999</v>
      </c>
      <c r="M9" s="3">
        <f>+IIP!M50</f>
        <v>1966835041684.95</v>
      </c>
    </row>
    <row r="10" spans="1:13" x14ac:dyDescent="0.25">
      <c r="A10" s="4">
        <v>42736</v>
      </c>
      <c r="B10" s="3">
        <f>+IIP!B51</f>
        <v>1401071930925.0701</v>
      </c>
      <c r="C10" s="3">
        <f>+IIP!C51</f>
        <v>2753114298464.3398</v>
      </c>
      <c r="D10" s="3">
        <f>+IIP!D51</f>
        <v>386765952909.47699</v>
      </c>
      <c r="E10" s="3">
        <f>+IIP!E51</f>
        <v>881238189095.75903</v>
      </c>
      <c r="F10" s="3">
        <f>+IIP!F51</f>
        <v>236001377785.879</v>
      </c>
      <c r="G10" s="3">
        <f>+IIP!G51</f>
        <v>647625741587.11597</v>
      </c>
      <c r="H10" s="3">
        <f>+IIP!H51</f>
        <v>150764575123.599</v>
      </c>
      <c r="I10" s="3">
        <f>+IIP!I51</f>
        <v>233836774032.771</v>
      </c>
      <c r="J10" s="3">
        <f>+IIP!J51</f>
        <v>1679494663746.53</v>
      </c>
      <c r="K10" s="3">
        <f>+IIP!K51</f>
        <v>1027291622587.91</v>
      </c>
      <c r="L10" s="3">
        <f>+IIP!L51</f>
        <v>3086281787290.1299</v>
      </c>
      <c r="M10" s="3">
        <f>+IIP!M51</f>
        <v>1890529805748.77</v>
      </c>
    </row>
    <row r="11" spans="1:13" x14ac:dyDescent="0.25">
      <c r="A11" s="4">
        <v>42826</v>
      </c>
      <c r="B11" s="3">
        <f>+IIP!B52</f>
        <v>1436199528158.74</v>
      </c>
      <c r="C11" s="3">
        <f>+IIP!C52</f>
        <v>2798986302721.0801</v>
      </c>
      <c r="D11" s="3">
        <f>+IIP!D52</f>
        <v>418175878870.34698</v>
      </c>
      <c r="E11" s="3">
        <f>+IIP!E52</f>
        <v>938562402062.51501</v>
      </c>
      <c r="F11" s="3">
        <f>+IIP!F52</f>
        <v>245146127105.62201</v>
      </c>
      <c r="G11" s="3">
        <f>+IIP!G52</f>
        <v>682294926643.03601</v>
      </c>
      <c r="H11" s="3">
        <f>+IIP!H52</f>
        <v>173029751764.724</v>
      </c>
      <c r="I11" s="3">
        <f>+IIP!I52</f>
        <v>256461358126.164</v>
      </c>
      <c r="J11" s="3">
        <f>+IIP!J52</f>
        <v>1732403528580.24</v>
      </c>
      <c r="K11" s="3">
        <f>+IIP!K52</f>
        <v>1109639460310.5</v>
      </c>
      <c r="L11" s="3">
        <f>+IIP!L52</f>
        <v>3157180040000.6299</v>
      </c>
      <c r="M11" s="3">
        <f>+IIP!M52</f>
        <v>1895756478272.5701</v>
      </c>
    </row>
    <row r="12" spans="1:13" x14ac:dyDescent="0.25">
      <c r="A12" s="4">
        <v>42917</v>
      </c>
      <c r="B12" s="3">
        <f>+IIP!B53</f>
        <v>1507819260636.7</v>
      </c>
      <c r="C12" s="3">
        <f>+IIP!C53</f>
        <v>2858465639555.8999</v>
      </c>
      <c r="D12" s="3">
        <f>+IIP!D53</f>
        <v>471328680278.42401</v>
      </c>
      <c r="E12" s="3">
        <f>+IIP!E53</f>
        <v>1082481683403.1899</v>
      </c>
      <c r="F12" s="3">
        <f>+IIP!F53</f>
        <v>286537356953.21698</v>
      </c>
      <c r="G12" s="3">
        <f>+IIP!G53</f>
        <v>773699608162.02905</v>
      </c>
      <c r="H12" s="3">
        <f>+IIP!H53</f>
        <v>184791323325.207</v>
      </c>
      <c r="I12" s="3">
        <f>+IIP!I53</f>
        <v>308953789517.19501</v>
      </c>
      <c r="J12" s="3">
        <f>+IIP!J53</f>
        <v>1754568692326.3</v>
      </c>
      <c r="K12" s="3">
        <f>+IIP!K53</f>
        <v>1155516863205.27</v>
      </c>
      <c r="L12" s="3">
        <f>+IIP!L53</f>
        <v>3246592587461.54</v>
      </c>
      <c r="M12" s="3">
        <f>+IIP!M53</f>
        <v>1890411866379.5601</v>
      </c>
    </row>
    <row r="13" spans="1:13" x14ac:dyDescent="0.25">
      <c r="A13" s="4">
        <v>43009</v>
      </c>
      <c r="B13" s="3">
        <f>+IIP!B54</f>
        <v>1838468875922.9199</v>
      </c>
      <c r="C13" s="3">
        <f>+IIP!C54</f>
        <v>2700498845920.3198</v>
      </c>
      <c r="D13" s="3">
        <f>+IIP!D54</f>
        <v>500311851591.43597</v>
      </c>
      <c r="E13" s="3">
        <f>+IIP!E54</f>
        <v>1164604609865.6399</v>
      </c>
      <c r="F13" s="3">
        <f>+IIP!F54</f>
        <v>305713205376.65997</v>
      </c>
      <c r="G13" s="3">
        <f>+IIP!G54</f>
        <v>828329077366.11694</v>
      </c>
      <c r="H13" s="3">
        <f>+IIP!H54</f>
        <v>194598646214.776</v>
      </c>
      <c r="I13" s="3">
        <f>+IIP!I54</f>
        <v>335685608992.66998</v>
      </c>
      <c r="J13" s="3">
        <f>+IIP!J54</f>
        <v>1589895294102.3</v>
      </c>
      <c r="K13" s="3">
        <f>+IIP!K54</f>
        <v>1221281090783.03</v>
      </c>
      <c r="L13" s="3">
        <f>+IIP!L54</f>
        <v>3203368002528.7998</v>
      </c>
      <c r="M13" s="3">
        <f>+IIP!M54</f>
        <v>2047175489871.71</v>
      </c>
    </row>
    <row r="14" spans="1:13" x14ac:dyDescent="0.25">
      <c r="A14" s="4">
        <v>43101</v>
      </c>
      <c r="B14" s="3">
        <f>+IIP!B55</f>
        <v>1855357211573.8799</v>
      </c>
      <c r="C14" s="3">
        <f>+IIP!C55</f>
        <v>2879240199035.5601</v>
      </c>
      <c r="D14" s="3">
        <f>+IIP!D55</f>
        <v>519717702720.15198</v>
      </c>
      <c r="E14" s="3">
        <f>+IIP!E55</f>
        <v>1219037394594.6001</v>
      </c>
      <c r="F14" s="3">
        <f>+IIP!F55</f>
        <v>322847666017.38202</v>
      </c>
      <c r="G14" s="3">
        <f>+IIP!G55</f>
        <v>843340235369.11206</v>
      </c>
      <c r="H14" s="3">
        <f>+IIP!H55</f>
        <v>196870036702.771</v>
      </c>
      <c r="I14" s="3">
        <f>+IIP!I55</f>
        <v>375921485749.62097</v>
      </c>
      <c r="J14" s="3">
        <f>+IIP!J55</f>
        <v>1631247878572.3999</v>
      </c>
      <c r="K14" s="3">
        <f>+IIP!K55</f>
        <v>1294765079998.1201</v>
      </c>
      <c r="L14" s="3">
        <f>+IIP!L55</f>
        <v>3223860010921.6299</v>
      </c>
      <c r="M14" s="3">
        <f>+IIP!M55</f>
        <v>1839283738805.6101</v>
      </c>
    </row>
    <row r="15" spans="1:13" x14ac:dyDescent="0.25">
      <c r="A15" s="4">
        <v>43191</v>
      </c>
      <c r="B15" s="3">
        <f>+IIP!B56</f>
        <v>1900936376060.9199</v>
      </c>
      <c r="C15" s="3">
        <f>+IIP!C56</f>
        <v>2813831478454.23</v>
      </c>
      <c r="D15" s="3">
        <f>+IIP!D56</f>
        <v>524075559011.98798</v>
      </c>
      <c r="E15" s="3">
        <f>+IIP!E56</f>
        <v>1194134170868.1599</v>
      </c>
      <c r="F15" s="3">
        <f>+IIP!F56</f>
        <v>313805361278.40601</v>
      </c>
      <c r="G15" s="3">
        <f>+IIP!G56</f>
        <v>789165548909.87402</v>
      </c>
      <c r="H15" s="3">
        <f>+IIP!H56</f>
        <v>210270197733.58099</v>
      </c>
      <c r="I15" s="3">
        <f>+IIP!I56</f>
        <v>405162504664.974</v>
      </c>
      <c r="J15" s="3">
        <f>+IIP!J56</f>
        <v>1635996914758</v>
      </c>
      <c r="K15" s="3">
        <f>+IIP!K56</f>
        <v>1268685562926.03</v>
      </c>
      <c r="L15" s="3">
        <f>+IIP!L56</f>
        <v>3212919870862.73</v>
      </c>
      <c r="M15" s="3">
        <f>+IIP!M56</f>
        <v>1994992855107.0901</v>
      </c>
    </row>
    <row r="16" spans="1:13" x14ac:dyDescent="0.25">
      <c r="A16" s="4">
        <v>43282</v>
      </c>
      <c r="B16" s="3">
        <f>+IIP!B57</f>
        <v>1968370761882.75</v>
      </c>
      <c r="C16" s="3">
        <f>+IIP!C57</f>
        <v>2768951294661.1802</v>
      </c>
      <c r="D16" s="3">
        <f>+IIP!D57</f>
        <v>548162540553.19598</v>
      </c>
      <c r="E16" s="3">
        <f>+IIP!E57</f>
        <v>1240165302611.5801</v>
      </c>
      <c r="F16" s="3">
        <f>+IIP!F57</f>
        <v>324532494921.966</v>
      </c>
      <c r="G16" s="3">
        <f>+IIP!G57</f>
        <v>818621247514.01501</v>
      </c>
      <c r="H16" s="3">
        <f>+IIP!H57</f>
        <v>223630045631.23001</v>
      </c>
      <c r="I16" s="3">
        <f>+IIP!I57</f>
        <v>421715769373.60498</v>
      </c>
      <c r="J16" s="3">
        <f>+IIP!J57</f>
        <v>1701052972463.1399</v>
      </c>
      <c r="K16" s="3">
        <f>+IIP!K57</f>
        <v>1322982353575.4199</v>
      </c>
      <c r="L16" s="3">
        <f>+IIP!L57</f>
        <v>3219299397136.04</v>
      </c>
      <c r="M16" s="3">
        <f>+IIP!M57</f>
        <v>2107208704992.23</v>
      </c>
    </row>
    <row r="17" spans="1:13" x14ac:dyDescent="0.25">
      <c r="A17" s="4">
        <v>43374</v>
      </c>
      <c r="B17" s="3">
        <f>+IIP!B58</f>
        <v>1995026657020.8401</v>
      </c>
      <c r="C17" s="3">
        <f>+IIP!C58</f>
        <v>2801900500255.1299</v>
      </c>
      <c r="D17" s="3">
        <f>+IIP!D58</f>
        <v>507654915250.54901</v>
      </c>
      <c r="E17" s="3">
        <f>+IIP!E58</f>
        <v>1149875479801.47</v>
      </c>
      <c r="F17" s="3">
        <f>+IIP!F58</f>
        <v>279925484452.56097</v>
      </c>
      <c r="G17" s="3">
        <f>+IIP!G58</f>
        <v>738435820617.672</v>
      </c>
      <c r="H17" s="3">
        <f>+IIP!H58</f>
        <v>227729430797.98801</v>
      </c>
      <c r="I17" s="3">
        <f>+IIP!I58</f>
        <v>410849735676.95001</v>
      </c>
      <c r="J17" s="3">
        <f>+IIP!J58</f>
        <v>1734843758699.8</v>
      </c>
      <c r="K17" s="3">
        <f>+IIP!K58</f>
        <v>1331016727621.29</v>
      </c>
      <c r="L17" s="3">
        <f>+IIP!L58</f>
        <v>3135465529313.7998</v>
      </c>
      <c r="M17" s="3">
        <f>+IIP!M58</f>
        <v>2089447623533.6201</v>
      </c>
    </row>
    <row r="18" spans="1:13" x14ac:dyDescent="0.25">
      <c r="A18" s="4">
        <v>43466</v>
      </c>
      <c r="B18" s="3">
        <f>+IIP!B59</f>
        <v>2029374954154.04</v>
      </c>
      <c r="C18" s="3">
        <f>+IIP!C59</f>
        <v>2911428390088.6699</v>
      </c>
      <c r="D18" s="3">
        <f>+IIP!D59</f>
        <v>549615892219.79199</v>
      </c>
      <c r="E18" s="3">
        <f>+IIP!E59</f>
        <v>1328954245274.26</v>
      </c>
      <c r="F18" s="3">
        <f>+IIP!F59</f>
        <v>301599934834.31403</v>
      </c>
      <c r="G18" s="3">
        <f>+IIP!G59</f>
        <v>901821999561.94299</v>
      </c>
      <c r="H18" s="3">
        <f>+IIP!H59</f>
        <v>248015957385.479</v>
      </c>
      <c r="I18" s="3">
        <f>+IIP!I59</f>
        <v>427356572236.448</v>
      </c>
      <c r="J18" s="3">
        <f>+IIP!J59</f>
        <v>1700681234370.8</v>
      </c>
      <c r="K18" s="3">
        <f>+IIP!K59</f>
        <v>1307868001684.45</v>
      </c>
      <c r="L18" s="3">
        <f>+IIP!L59</f>
        <v>3179637179526.1299</v>
      </c>
      <c r="M18" s="3">
        <f>+IIP!M59</f>
        <v>1913107200190.47</v>
      </c>
    </row>
    <row r="19" spans="1:13" x14ac:dyDescent="0.25">
      <c r="A19" s="4">
        <v>43556</v>
      </c>
      <c r="B19" s="3">
        <f>+IIP!B60</f>
        <v>2074848969072.54</v>
      </c>
      <c r="C19" s="3">
        <f>+IIP!C60</f>
        <v>2922822531510.5</v>
      </c>
      <c r="D19" s="3">
        <f>+IIP!D60</f>
        <v>564761949320.77295</v>
      </c>
      <c r="E19" s="3">
        <f>+IIP!E60</f>
        <v>1349450093013.3701</v>
      </c>
      <c r="F19" s="3">
        <f>+IIP!F60</f>
        <v>308313702135.06799</v>
      </c>
      <c r="G19" s="3">
        <f>+IIP!G60</f>
        <v>885830820541.08704</v>
      </c>
      <c r="H19" s="3">
        <f>+IIP!H60</f>
        <v>256448247185.70401</v>
      </c>
      <c r="I19" s="3">
        <f>+IIP!I60</f>
        <v>463813155178.96997</v>
      </c>
      <c r="J19" s="3">
        <f>+IIP!J60</f>
        <v>1707678068995.4199</v>
      </c>
      <c r="K19" s="3">
        <f>+IIP!K60</f>
        <v>1303872720886.76</v>
      </c>
      <c r="L19" s="3">
        <f>+IIP!L60</f>
        <v>3232032340278.23</v>
      </c>
      <c r="M19" s="3">
        <f>+IIP!M60</f>
        <v>2001431140113.8601</v>
      </c>
    </row>
    <row r="20" spans="1:13" x14ac:dyDescent="0.25">
      <c r="A20" s="4">
        <v>43647</v>
      </c>
      <c r="B20" s="3">
        <f>+IIP!B61</f>
        <v>2145786475883.1599</v>
      </c>
      <c r="C20" s="3">
        <f>+IIP!C61</f>
        <v>2902178941282.27</v>
      </c>
      <c r="D20" s="3">
        <f>+IIP!D61</f>
        <v>604894338636.80103</v>
      </c>
      <c r="E20" s="3">
        <f>+IIP!E61</f>
        <v>1335348526648.79</v>
      </c>
      <c r="F20" s="3">
        <f>+IIP!F61</f>
        <v>337690300085.39099</v>
      </c>
      <c r="G20" s="3">
        <f>+IIP!G61</f>
        <v>860284550334.82703</v>
      </c>
      <c r="H20" s="3">
        <f>+IIP!H61</f>
        <v>267204038551.41</v>
      </c>
      <c r="I20" s="3">
        <f>+IIP!I61</f>
        <v>475235690589.99799</v>
      </c>
      <c r="J20" s="3">
        <f>+IIP!J61</f>
        <v>1702219067155.4199</v>
      </c>
      <c r="K20" s="3">
        <f>+IIP!K61</f>
        <v>1307247517498.52</v>
      </c>
      <c r="L20" s="3">
        <f>+IIP!L61</f>
        <v>3246663553373.04</v>
      </c>
      <c r="M20" s="3">
        <f>+IIP!M61</f>
        <v>2155353007250.6499</v>
      </c>
    </row>
    <row r="21" spans="1:13" x14ac:dyDescent="0.25">
      <c r="A21" s="4">
        <v>43739</v>
      </c>
      <c r="B21" s="3">
        <f>+IIP!B62</f>
        <v>2230119375005.2598</v>
      </c>
      <c r="C21" s="3">
        <f>+IIP!C62</f>
        <v>2771232549950.1299</v>
      </c>
      <c r="D21" s="3">
        <f>+IIP!D62</f>
        <v>658634301559.23706</v>
      </c>
      <c r="E21" s="3">
        <f>+IIP!E62</f>
        <v>1439664302219.8601</v>
      </c>
      <c r="F21" s="3">
        <f>+IIP!F62</f>
        <v>386645630632.41901</v>
      </c>
      <c r="G21" s="3">
        <f>+IIP!G62</f>
        <v>937571882744.80005</v>
      </c>
      <c r="H21" s="3">
        <f>+IIP!H62</f>
        <v>271988670926.81799</v>
      </c>
      <c r="I21" s="3">
        <f>+IIP!I62</f>
        <v>501502495968.20502</v>
      </c>
      <c r="J21" s="3">
        <f>+IIP!J62</f>
        <v>1706989012648.47</v>
      </c>
      <c r="K21" s="3">
        <f>+IIP!K62</f>
        <v>1292948235378.7</v>
      </c>
      <c r="L21" s="3">
        <f>+IIP!L62</f>
        <v>3190406159346</v>
      </c>
      <c r="M21" s="3">
        <f>+IIP!M62</f>
        <v>2281532851297.8398</v>
      </c>
    </row>
    <row r="22" spans="1:13" x14ac:dyDescent="0.25">
      <c r="A22" s="4">
        <v>43831</v>
      </c>
      <c r="B22" s="3">
        <f>+IIP!B63</f>
        <v>2196159706475.1101</v>
      </c>
      <c r="C22" s="3">
        <f>+IIP!C63</f>
        <v>2769091625479.79</v>
      </c>
      <c r="D22" s="3">
        <f>+IIP!D63</f>
        <v>650651849981.677</v>
      </c>
      <c r="E22" s="3">
        <f>+IIP!E63</f>
        <v>1328736247994.3501</v>
      </c>
      <c r="F22" s="3">
        <f>+IIP!F63</f>
        <v>370011297112.479</v>
      </c>
      <c r="G22" s="3">
        <f>+IIP!G63</f>
        <v>832080290162.83203</v>
      </c>
      <c r="H22" s="3">
        <f>+IIP!H63</f>
        <v>280640552869.19897</v>
      </c>
      <c r="I22" s="3">
        <f>+IIP!I63</f>
        <v>496880284355.651</v>
      </c>
      <c r="J22" s="3">
        <f>+IIP!J63</f>
        <v>1720965387274.75</v>
      </c>
      <c r="K22" s="3">
        <f>+IIP!K63</f>
        <v>1321449311631.9299</v>
      </c>
      <c r="L22" s="3">
        <f>+IIP!L63</f>
        <v>3163791465318.6299</v>
      </c>
      <c r="M22" s="3">
        <f>+IIP!M63</f>
        <v>2306716448379.6602</v>
      </c>
    </row>
    <row r="23" spans="1:13" x14ac:dyDescent="0.25">
      <c r="A23" s="4">
        <v>43922</v>
      </c>
      <c r="B23" s="3">
        <f>+IIP!B64</f>
        <v>2248449173920.8901</v>
      </c>
      <c r="C23" s="3">
        <f>+IIP!C64</f>
        <v>2848563202852.0498</v>
      </c>
      <c r="D23" s="3">
        <f>+IIP!D64</f>
        <v>715132680216.68396</v>
      </c>
      <c r="E23" s="3">
        <f>+IIP!E64</f>
        <v>1454451548161.96</v>
      </c>
      <c r="F23" s="3">
        <f>+IIP!F64</f>
        <v>422062479756.60999</v>
      </c>
      <c r="G23" s="3">
        <f>+IIP!G64</f>
        <v>924117135935.21497</v>
      </c>
      <c r="H23" s="3">
        <f>+IIP!H64</f>
        <v>293070200460.07397</v>
      </c>
      <c r="I23" s="3">
        <f>+IIP!I64</f>
        <v>530528294933.43402</v>
      </c>
      <c r="J23" s="3">
        <f>+IIP!J64</f>
        <v>1785001357749.6899</v>
      </c>
      <c r="K23" s="3">
        <f>+IIP!K64</f>
        <v>1320593495101.47</v>
      </c>
      <c r="L23" s="3">
        <f>+IIP!L64</f>
        <v>3250121920968.23</v>
      </c>
      <c r="M23" s="3">
        <f>+IIP!M64</f>
        <v>2371756299966.4902</v>
      </c>
    </row>
    <row r="24" spans="1:13" x14ac:dyDescent="0.25">
      <c r="A24" s="4">
        <v>44013</v>
      </c>
      <c r="B24" s="3">
        <f>+IIP!B65</f>
        <v>2335816076933.9199</v>
      </c>
      <c r="C24" s="3">
        <f>+IIP!C65</f>
        <v>2997149459897.8398</v>
      </c>
      <c r="D24" s="3">
        <f>+IIP!D65</f>
        <v>797652337348.151</v>
      </c>
      <c r="E24" s="3">
        <f>+IIP!E65</f>
        <v>1646817407762.6001</v>
      </c>
      <c r="F24" s="3">
        <f>+IIP!F65</f>
        <v>502390928552.28101</v>
      </c>
      <c r="G24" s="3">
        <f>+IIP!G65</f>
        <v>1036265443379.29</v>
      </c>
      <c r="H24" s="3">
        <f>+IIP!H65</f>
        <v>295261408795.87</v>
      </c>
      <c r="I24" s="3">
        <f>+IIP!I65</f>
        <v>610723678659.34497</v>
      </c>
      <c r="J24" s="3">
        <f>+IIP!J65</f>
        <v>1915801103093.75</v>
      </c>
      <c r="K24" s="3">
        <f>+IIP!K65</f>
        <v>1381236310683.4299</v>
      </c>
      <c r="L24" s="3">
        <f>+IIP!L65</f>
        <v>3323420315153.54</v>
      </c>
      <c r="M24" s="3">
        <f>+IIP!M65</f>
        <v>2353325046275.23</v>
      </c>
    </row>
    <row r="25" spans="1:13" x14ac:dyDescent="0.25">
      <c r="A25" s="4">
        <v>44105</v>
      </c>
      <c r="B25" s="3">
        <f>+IIP!B66</f>
        <v>2574136983969.27</v>
      </c>
      <c r="C25" s="3">
        <f>+IIP!C66</f>
        <v>3206061708702.1699</v>
      </c>
      <c r="D25" s="3">
        <f>+IIP!D66</f>
        <v>904077551980.30798</v>
      </c>
      <c r="E25" s="3">
        <f>+IIP!E66</f>
        <v>1942898523146.9199</v>
      </c>
      <c r="F25" s="3">
        <f>+IIP!F66</f>
        <v>606123611549.13</v>
      </c>
      <c r="G25" s="3">
        <f>+IIP!G66</f>
        <v>1248538532039.6699</v>
      </c>
      <c r="H25" s="3">
        <f>+IIP!H66</f>
        <v>297953940431.17798</v>
      </c>
      <c r="I25" s="3">
        <f>+IIP!I66</f>
        <v>693770067600.401</v>
      </c>
      <c r="J25" s="3">
        <f>+IIP!J66</f>
        <v>2002760624894.0801</v>
      </c>
      <c r="K25" s="3">
        <f>+IIP!K66</f>
        <v>1393967002893.6399</v>
      </c>
      <c r="L25" s="3">
        <f>+IIP!L66</f>
        <v>3324002298559.6001</v>
      </c>
      <c r="M25" s="3">
        <f>+IIP!M66</f>
        <v>2268742245741.27</v>
      </c>
    </row>
    <row r="26" spans="1:13" x14ac:dyDescent="0.25">
      <c r="A26" s="4">
        <v>44197</v>
      </c>
      <c r="B26" s="3">
        <f>+IIP!B67</f>
        <v>3043991615324.3599</v>
      </c>
      <c r="C26" s="3">
        <f>+IIP!C67</f>
        <v>3282279132481.2598</v>
      </c>
      <c r="D26" s="3">
        <f>+IIP!D67</f>
        <v>965716674693.99695</v>
      </c>
      <c r="E26" s="3">
        <f>+IIP!E67</f>
        <v>2007079828960.3301</v>
      </c>
      <c r="F26" s="3">
        <f>+IIP!F67</f>
        <v>659490249452.04895</v>
      </c>
      <c r="G26" s="3">
        <f>+IIP!G67</f>
        <v>1280890120937.8701</v>
      </c>
      <c r="H26" s="3">
        <f>+IIP!H67</f>
        <v>306226425241.94897</v>
      </c>
      <c r="I26" s="3">
        <f>+IIP!I67</f>
        <v>726414034546.59094</v>
      </c>
      <c r="J26" s="3">
        <f>+IIP!J67</f>
        <v>2110788795471.7</v>
      </c>
      <c r="K26" s="3">
        <f>+IIP!K67</f>
        <v>1467163691812.03</v>
      </c>
      <c r="L26" s="3">
        <f>+IIP!L67</f>
        <v>3280612465318.6299</v>
      </c>
      <c r="M26" s="3">
        <f>+IIP!M67</f>
        <v>2653620988756.4302</v>
      </c>
    </row>
    <row r="27" spans="1:13" x14ac:dyDescent="0.25">
      <c r="A27" s="4">
        <v>44287</v>
      </c>
      <c r="B27" s="3">
        <f>+IIP!B68</f>
        <v>3225929490793.7998</v>
      </c>
      <c r="C27" s="3">
        <f>+IIP!C68</f>
        <v>3441815907249.5</v>
      </c>
      <c r="D27" s="3">
        <f>+IIP!D68</f>
        <v>1017395188404.41</v>
      </c>
      <c r="E27" s="3">
        <f>+IIP!E68</f>
        <v>2100204082907.96</v>
      </c>
      <c r="F27" s="3">
        <f>+IIP!F68</f>
        <v>696444876567.68005</v>
      </c>
      <c r="G27" s="3">
        <f>+IIP!G68</f>
        <v>1353530602170.0701</v>
      </c>
      <c r="H27" s="3">
        <f>+IIP!H68</f>
        <v>320950311836.73401</v>
      </c>
      <c r="I27" s="3">
        <f>+IIP!I68</f>
        <v>746867363444.58398</v>
      </c>
      <c r="J27" s="3">
        <f>+IIP!J68</f>
        <v>2216092286345.0298</v>
      </c>
      <c r="K27" s="3">
        <f>+IIP!K68</f>
        <v>1562202394554.8701</v>
      </c>
      <c r="L27" s="3">
        <f>+IIP!L68</f>
        <v>3352693624968.23</v>
      </c>
      <c r="M27" s="3">
        <f>+IIP!M68</f>
        <v>2717154971656.0698</v>
      </c>
    </row>
    <row r="28" spans="1:13" x14ac:dyDescent="0.25">
      <c r="A28" s="4">
        <v>44378</v>
      </c>
      <c r="B28" s="3">
        <f>+IIP!B69</f>
        <v>2860739812606.23</v>
      </c>
      <c r="C28" s="3">
        <f>+IIP!C69</f>
        <v>3532836881363.4102</v>
      </c>
      <c r="D28" s="3">
        <f>+IIP!D69</f>
        <v>978787649175.16101</v>
      </c>
      <c r="E28" s="3">
        <f>+IIP!E69</f>
        <v>2078082697702.0601</v>
      </c>
      <c r="F28" s="3">
        <f>+IIP!F69</f>
        <v>651939890824.71106</v>
      </c>
      <c r="G28" s="3">
        <f>+IIP!G69</f>
        <v>1304194979055.2</v>
      </c>
      <c r="H28" s="3">
        <f>+IIP!H69</f>
        <v>326847758350.45001</v>
      </c>
      <c r="I28" s="3">
        <f>+IIP!I69</f>
        <v>774059432922.89502</v>
      </c>
      <c r="J28" s="3">
        <f>+IIP!J69</f>
        <v>2256361515795.9502</v>
      </c>
      <c r="K28" s="3">
        <f>+IIP!K69</f>
        <v>1568111525734.6001</v>
      </c>
      <c r="L28" s="3">
        <f>+IIP!L69</f>
        <v>3415228315153.54</v>
      </c>
      <c r="M28" s="3">
        <f>+IIP!M69</f>
        <v>2343475235057.2798</v>
      </c>
    </row>
    <row r="29" spans="1:13" x14ac:dyDescent="0.25">
      <c r="A29" s="4">
        <v>44470</v>
      </c>
      <c r="B29" s="3">
        <f>+IIP!B70</f>
        <v>2778630250904.0698</v>
      </c>
      <c r="C29" s="3">
        <f>+IIP!C70</f>
        <v>3578290410706.79</v>
      </c>
      <c r="D29" s="3">
        <f>+IIP!D70</f>
        <v>980205338876.55798</v>
      </c>
      <c r="E29" s="3">
        <f>+IIP!E70</f>
        <v>2134800346003.0701</v>
      </c>
      <c r="F29" s="3">
        <f>+IIP!F70</f>
        <v>648977427897.62</v>
      </c>
      <c r="G29" s="3">
        <f>+IIP!G70</f>
        <v>1326454177910.3601</v>
      </c>
      <c r="H29" s="3">
        <f>+IIP!H70</f>
        <v>331227910978.93799</v>
      </c>
      <c r="I29" s="3">
        <f>+IIP!I70</f>
        <v>807756244585.85999</v>
      </c>
      <c r="J29" s="3">
        <f>+IIP!J70</f>
        <v>2298319666137.3398</v>
      </c>
      <c r="K29" s="3">
        <f>+IIP!K70</f>
        <v>1575577811929.3101</v>
      </c>
      <c r="L29" s="3">
        <f>+IIP!L70</f>
        <v>3394381618559.6001</v>
      </c>
      <c r="M29" s="3">
        <f>+IIP!M70</f>
        <v>2168004214315.6299</v>
      </c>
    </row>
    <row r="30" spans="1:13" x14ac:dyDescent="0.25">
      <c r="A30" s="4">
        <v>44562</v>
      </c>
      <c r="B30" s="3">
        <f>+IIP!B71</f>
        <v>2752612889737.7998</v>
      </c>
      <c r="C30" s="3">
        <f>+IIP!C71</f>
        <v>3662494742087.0898</v>
      </c>
      <c r="D30" s="3">
        <f>+IIP!D71</f>
        <v>986885358908.53699</v>
      </c>
      <c r="E30" s="3">
        <f>+IIP!E71</f>
        <v>1972901640993.6299</v>
      </c>
      <c r="F30" s="3">
        <f>+IIP!F71</f>
        <v>636523581906.349</v>
      </c>
      <c r="G30" s="3">
        <f>+IIP!G71</f>
        <v>1184321113069.04</v>
      </c>
      <c r="H30" s="3">
        <f>+IIP!H71</f>
        <v>350361777002.18903</v>
      </c>
      <c r="I30" s="3">
        <f>+IIP!I71</f>
        <v>788804854448.72095</v>
      </c>
      <c r="J30" s="3">
        <f>+IIP!J71</f>
        <v>2308644611468.7002</v>
      </c>
      <c r="K30" s="3">
        <f>+IIP!K71</f>
        <v>1524585129562.8501</v>
      </c>
      <c r="L30" s="3">
        <f>+IIP!L71</f>
        <v>3356675465318.6299</v>
      </c>
      <c r="M30" s="3">
        <f>+IIP!M71</f>
        <v>2241786801403</v>
      </c>
    </row>
    <row r="31" spans="1:13" x14ac:dyDescent="0.25">
      <c r="A31" s="4">
        <v>44652</v>
      </c>
      <c r="B31" s="3">
        <f>+IIP!B72</f>
        <v>2760386082590.29</v>
      </c>
      <c r="C31" s="3">
        <f>+IIP!C72</f>
        <v>3551366554492.8901</v>
      </c>
      <c r="D31" s="3">
        <f>+IIP!D72</f>
        <v>1006712244418.85</v>
      </c>
      <c r="E31" s="3">
        <f>+IIP!E72</f>
        <v>1939565504619.45</v>
      </c>
      <c r="F31" s="3">
        <f>+IIP!F72</f>
        <v>633409865428.06995</v>
      </c>
      <c r="G31" s="3">
        <f>+IIP!G72</f>
        <v>1228925482474.8501</v>
      </c>
      <c r="H31" s="3">
        <f>+IIP!H72</f>
        <v>373302378990.784</v>
      </c>
      <c r="I31" s="3">
        <f>+IIP!I72</f>
        <v>710833904851.29395</v>
      </c>
      <c r="J31" s="3">
        <f>+IIP!J72</f>
        <v>2234570600597.0098</v>
      </c>
      <c r="K31" s="3">
        <f>+IIP!K72</f>
        <v>1488808748698.8999</v>
      </c>
      <c r="L31" s="3">
        <f>+IIP!L72</f>
        <v>3253390920968.23</v>
      </c>
      <c r="M31" s="3">
        <f>+IIP!M72</f>
        <v>2273727867068.9199</v>
      </c>
    </row>
    <row r="32" spans="1:13" x14ac:dyDescent="0.25">
      <c r="A32" s="4">
        <v>44743</v>
      </c>
      <c r="B32" s="3">
        <f>+IIP!B73</f>
        <v>2748051122911.6401</v>
      </c>
      <c r="C32" s="3">
        <f>+IIP!C73</f>
        <v>3412739583878.9702</v>
      </c>
      <c r="D32" s="3">
        <f>+IIP!D73</f>
        <v>945235596079.13098</v>
      </c>
      <c r="E32" s="3">
        <f>+IIP!E73</f>
        <v>1693460485637.1899</v>
      </c>
      <c r="F32" s="3">
        <f>+IIP!F73</f>
        <v>520691318437.35101</v>
      </c>
      <c r="G32" s="3">
        <f>+IIP!G73</f>
        <v>1039563893957.65</v>
      </c>
      <c r="H32" s="3">
        <f>+IIP!H73</f>
        <v>424544277641.78003</v>
      </c>
      <c r="I32" s="3">
        <f>+IIP!I73</f>
        <v>654068305955.57495</v>
      </c>
      <c r="J32" s="3">
        <f>+IIP!J73</f>
        <v>2110045121063.04</v>
      </c>
      <c r="K32" s="3">
        <f>+IIP!K73</f>
        <v>1426343869402.05</v>
      </c>
      <c r="L32" s="3">
        <f>+IIP!L73</f>
        <v>3235790315153.54</v>
      </c>
      <c r="M32" s="3">
        <f>+IIP!M73</f>
        <v>2507543816022.1099</v>
      </c>
    </row>
    <row r="33" spans="1:13" x14ac:dyDescent="0.25">
      <c r="A33" s="4">
        <v>44835</v>
      </c>
      <c r="B33" s="3">
        <f>+IIP!B74</f>
        <v>2748288462973.4302</v>
      </c>
      <c r="C33" s="3">
        <f>+IIP!C74</f>
        <v>3551450264898.0298</v>
      </c>
      <c r="D33" s="3">
        <f>+IIP!D74</f>
        <v>1029270266618.1</v>
      </c>
      <c r="E33" s="3">
        <f>+IIP!E74</f>
        <v>1786990382299.75</v>
      </c>
      <c r="F33" s="3">
        <f>+IIP!F74</f>
        <v>584427967624.51001</v>
      </c>
      <c r="G33" s="3">
        <f>+IIP!G74</f>
        <v>1121823856609.3799</v>
      </c>
      <c r="H33" s="3">
        <f>+IIP!H74</f>
        <v>444842298993.58801</v>
      </c>
      <c r="I33" s="3">
        <f>+IIP!I74</f>
        <v>664576602183.521</v>
      </c>
      <c r="J33" s="3">
        <f>+IIP!J74</f>
        <v>2094219982908.0601</v>
      </c>
      <c r="K33" s="3">
        <f>+IIP!K74</f>
        <v>1400781595611.52</v>
      </c>
      <c r="L33" s="3">
        <f>+IIP!L74</f>
        <v>3274002298559.6001</v>
      </c>
      <c r="M33" s="3">
        <f>+IIP!M74</f>
        <v>2403579222880.9199</v>
      </c>
    </row>
    <row r="34" spans="1:13" x14ac:dyDescent="0.25">
      <c r="A34" s="4">
        <v>44927</v>
      </c>
      <c r="B34" s="3">
        <f>+IIP!B75</f>
        <v>2823409512514.5</v>
      </c>
      <c r="C34" s="3">
        <f>+IIP!C75</f>
        <v>3606373715713.5098</v>
      </c>
      <c r="D34" s="3">
        <f>+IIP!D75</f>
        <v>1094985804971.76</v>
      </c>
      <c r="E34" s="3">
        <f>+IIP!E75</f>
        <v>1829417617660.6599</v>
      </c>
      <c r="F34" s="3">
        <f>+IIP!F75</f>
        <v>616722970136.92798</v>
      </c>
      <c r="G34" s="3">
        <f>+IIP!G75</f>
        <v>1199118753874.72</v>
      </c>
      <c r="H34" s="3">
        <f>+IIP!H75</f>
        <v>478262834834.82898</v>
      </c>
      <c r="I34" s="3">
        <f>+IIP!I75</f>
        <v>630523190310.07104</v>
      </c>
      <c r="J34" s="3">
        <f>+IIP!J75</f>
        <v>2121503059453.8601</v>
      </c>
      <c r="K34" s="3">
        <f>+IIP!K75</f>
        <v>1472120691024.0901</v>
      </c>
      <c r="L34" s="3">
        <f>+IIP!L75</f>
        <v>3362518465318.6299</v>
      </c>
      <c r="M34" s="3">
        <f>+IIP!M75</f>
        <v>2491911664480.3799</v>
      </c>
    </row>
    <row r="35" spans="1:13" x14ac:dyDescent="0.25">
      <c r="A35" s="4">
        <v>45017</v>
      </c>
      <c r="B35" s="3">
        <f>+IIP!B76</f>
        <v>2842834349124.0601</v>
      </c>
      <c r="C35" s="3">
        <f>+IIP!C76</f>
        <v>3491932149286.5698</v>
      </c>
      <c r="D35" s="3">
        <f>+IIP!D76</f>
        <v>1080480644321.92</v>
      </c>
      <c r="E35" s="3">
        <f>+IIP!E76</f>
        <v>1747433261857.51</v>
      </c>
      <c r="F35" s="3">
        <f>+IIP!F76</f>
        <v>600514080870.64001</v>
      </c>
      <c r="G35" s="3">
        <f>+IIP!G76</f>
        <v>1131595458371.78</v>
      </c>
      <c r="H35" s="3">
        <f>+IIP!H76</f>
        <v>479966563451.284</v>
      </c>
      <c r="I35" s="3">
        <f>+IIP!I76</f>
        <v>616031686192.42395</v>
      </c>
      <c r="J35" s="3">
        <f>+IIP!J76</f>
        <v>2048049033305.05</v>
      </c>
      <c r="K35" s="3">
        <f>+IIP!K76</f>
        <v>1408941525539.1101</v>
      </c>
      <c r="L35" s="3">
        <f>+IIP!L76</f>
        <v>3391648920968.23</v>
      </c>
      <c r="M35" s="3">
        <f>+IIP!M76</f>
        <v>2707469605399.3901</v>
      </c>
    </row>
    <row r="36" spans="1:13" x14ac:dyDescent="0.25">
      <c r="A36" s="4">
        <v>45108</v>
      </c>
      <c r="B36" s="3">
        <f>+IIP!B77</f>
        <v>2935678273713.6699</v>
      </c>
      <c r="C36" s="3">
        <f>+IIP!C77</f>
        <v>3482917489871.9902</v>
      </c>
      <c r="D36" s="3">
        <f>+IIP!D77</f>
        <v>1088106200621.35</v>
      </c>
      <c r="E36" s="3">
        <f>+IIP!E77</f>
        <v>1700351378306.9399</v>
      </c>
      <c r="F36" s="3">
        <f>+IIP!F77</f>
        <v>618793362675.21106</v>
      </c>
      <c r="G36" s="3">
        <f>+IIP!G77</f>
        <v>1098915424369.84</v>
      </c>
      <c r="H36" s="3">
        <f>+IIP!H77</f>
        <v>469312837946.14001</v>
      </c>
      <c r="I36" s="3">
        <f>+IIP!I77</f>
        <v>601607668213.13501</v>
      </c>
      <c r="J36" s="3">
        <f>+IIP!J77</f>
        <v>2044559339426.78</v>
      </c>
      <c r="K36" s="3">
        <f>+IIP!K77</f>
        <v>1400466936927.3601</v>
      </c>
      <c r="L36" s="3">
        <f>+IIP!L77</f>
        <v>3350676315153.54</v>
      </c>
      <c r="M36" s="3">
        <f>+IIP!M77</f>
        <v>2838525801377.7798</v>
      </c>
    </row>
    <row r="37" spans="1:13" x14ac:dyDescent="0.25">
      <c r="A37" s="4">
        <v>45200</v>
      </c>
      <c r="B37" s="3">
        <f>+IIP!B78</f>
        <v>2948878540905.6401</v>
      </c>
      <c r="C37" s="3">
        <f>+IIP!C78</f>
        <v>3639230582753.3398</v>
      </c>
      <c r="D37" s="3">
        <f>+IIP!D78</f>
        <v>1097868760419.86</v>
      </c>
      <c r="E37" s="3">
        <f>+IIP!E78</f>
        <v>1684794587565.0801</v>
      </c>
      <c r="F37" s="3">
        <f>+IIP!F78</f>
        <v>623777033084.84998</v>
      </c>
      <c r="G37" s="3">
        <f>+IIP!G78</f>
        <v>1012071529968.48</v>
      </c>
      <c r="H37" s="3">
        <f>+IIP!H78</f>
        <v>474091727335.008</v>
      </c>
      <c r="I37" s="3">
        <f>+IIP!I78</f>
        <v>672133134089.75</v>
      </c>
      <c r="J37" s="3">
        <f>+IIP!J78</f>
        <v>2088293790471.5701</v>
      </c>
      <c r="K37" s="3">
        <f>+IIP!K78</f>
        <v>1394027562209.9299</v>
      </c>
      <c r="L37" s="3">
        <f>+IIP!L78</f>
        <v>3417164298559.6001</v>
      </c>
      <c r="M37" s="3">
        <f>+IIP!M78</f>
        <v>2832797118062.3198</v>
      </c>
    </row>
    <row r="38" spans="1:13" x14ac:dyDescent="0.25">
      <c r="A38" s="4">
        <v>45292</v>
      </c>
      <c r="B38" s="3">
        <f>+IIP!B79</f>
        <v>2956244050482.5098</v>
      </c>
      <c r="C38" s="3">
        <f>+IIP!C79</f>
        <v>3604033884436.0698</v>
      </c>
      <c r="D38" s="3">
        <f>+IIP!D79</f>
        <v>1147876655714.04</v>
      </c>
      <c r="E38" s="3">
        <f>+IIP!E79</f>
        <v>1729217380053.1001</v>
      </c>
      <c r="F38" s="3">
        <f>+IIP!F79</f>
        <v>651154261409.29797</v>
      </c>
      <c r="G38" s="3">
        <f>+IIP!G79</f>
        <v>1015929671039.72</v>
      </c>
      <c r="H38" s="3">
        <f>+IIP!H79</f>
        <v>496722394304.73901</v>
      </c>
      <c r="I38" s="3">
        <f>+IIP!I79</f>
        <v>713512035537.51099</v>
      </c>
      <c r="J38" s="3">
        <f>+IIP!J79</f>
        <v>2099409355436.98</v>
      </c>
      <c r="K38" s="3">
        <f>+IIP!K79</f>
        <v>1414709022043.3301</v>
      </c>
      <c r="L38" s="3">
        <f>+IIP!L79</f>
        <v>3452954465318.6299</v>
      </c>
      <c r="M38" s="3">
        <f>+IIP!M79</f>
        <v>2901264251619.3799</v>
      </c>
    </row>
    <row r="39" spans="1:13" x14ac:dyDescent="0.25">
      <c r="A39" s="4">
        <v>45383</v>
      </c>
      <c r="B39" s="3">
        <f>+IIP!B80</f>
        <v>3032161600112.3501</v>
      </c>
      <c r="C39" s="3">
        <f>+IIP!C80</f>
        <v>3614298625139.9902</v>
      </c>
      <c r="D39" s="3">
        <f>+IIP!D80</f>
        <v>1229869394030.25</v>
      </c>
      <c r="E39" s="3">
        <f>+IIP!E80</f>
        <v>1853699577063.1101</v>
      </c>
      <c r="F39" s="3">
        <f>+IIP!F80</f>
        <v>725320272235.23999</v>
      </c>
      <c r="G39" s="3">
        <f>+IIP!G80</f>
        <v>1093311043407.09</v>
      </c>
      <c r="H39" s="3">
        <f>+IIP!H80</f>
        <v>504549121795.01398</v>
      </c>
      <c r="I39" s="3">
        <f>+IIP!I80</f>
        <v>760582416362.71399</v>
      </c>
      <c r="J39" s="3">
        <f>+IIP!J80</f>
        <v>2104081493613.72</v>
      </c>
      <c r="K39" s="3">
        <f>+IIP!K80</f>
        <v>1405733491237.3501</v>
      </c>
      <c r="L39" s="3">
        <f>+IIP!L80</f>
        <v>3460649920968.23</v>
      </c>
      <c r="M39" s="3">
        <f>+IIP!M80</f>
        <v>2943314487030.4302</v>
      </c>
    </row>
    <row r="40" spans="1:13" x14ac:dyDescent="0.25">
      <c r="A40" s="4">
        <v>45474</v>
      </c>
      <c r="B40" s="3">
        <f>+IIP!B81</f>
        <v>3176709675668.0098</v>
      </c>
      <c r="C40" s="3">
        <f>+IIP!C81</f>
        <v>3751253781121.2202</v>
      </c>
      <c r="D40" s="3">
        <f>+IIP!D81</f>
        <v>1368044422842.54</v>
      </c>
      <c r="E40" s="3">
        <f>+IIP!E81</f>
        <v>2053303160230.5901</v>
      </c>
      <c r="F40" s="3">
        <f>+IIP!F81</f>
        <v>836022590165.08105</v>
      </c>
      <c r="G40" s="3">
        <f>+IIP!G81</f>
        <v>1251190912884.1201</v>
      </c>
      <c r="H40" s="3">
        <f>+IIP!H81</f>
        <v>532021832677.46002</v>
      </c>
      <c r="I40" s="3">
        <f>+IIP!I81</f>
        <v>802283961622.505</v>
      </c>
      <c r="J40" s="3">
        <f>+IIP!J81</f>
        <v>2195415201701.54</v>
      </c>
      <c r="K40" s="3">
        <f>+IIP!K81</f>
        <v>1391803893403.6499</v>
      </c>
      <c r="L40" s="3">
        <f>+IIP!L81</f>
        <v>3614015315153.54</v>
      </c>
      <c r="M40" s="3">
        <f>+IIP!M81</f>
        <v>3158619834351.1401</v>
      </c>
    </row>
    <row r="41" spans="1:13" x14ac:dyDescent="0.25">
      <c r="A41" s="4">
        <v>45566</v>
      </c>
      <c r="B41" s="3">
        <f>+IIP!B82</f>
        <v>3126361074307.8101</v>
      </c>
      <c r="C41" s="3">
        <f>+IIP!C82</f>
        <v>3597262675819.29</v>
      </c>
      <c r="D41" s="3">
        <f>+IIP!D82</f>
        <v>1418430360646.1499</v>
      </c>
      <c r="E41" s="3">
        <f>+IIP!E82</f>
        <v>1926641970745.27</v>
      </c>
      <c r="F41" s="3">
        <f>+IIP!F82</f>
        <v>861155830836.30005</v>
      </c>
      <c r="G41" s="3">
        <f>+IIP!G82</f>
        <v>1177611134459.1001</v>
      </c>
      <c r="H41" s="3">
        <f>+IIP!H82</f>
        <v>557274529809.84802</v>
      </c>
      <c r="I41" s="3">
        <f>+IIP!I82</f>
        <v>748440912779.31995</v>
      </c>
      <c r="J41" s="3">
        <f>+IIP!J82</f>
        <v>2171139238106.9199</v>
      </c>
      <c r="K41" s="3">
        <f>+IIP!K82</f>
        <v>1330175202988.0801</v>
      </c>
      <c r="L41" s="3">
        <f>+IIP!L82</f>
        <v>3423031298559.6001</v>
      </c>
      <c r="M41" s="3">
        <f>+IIP!M82</f>
        <v>3277704856309.3398</v>
      </c>
    </row>
    <row r="42" spans="1:13" x14ac:dyDescent="0.25">
      <c r="A42" s="4">
        <v>45658</v>
      </c>
      <c r="B42" s="3">
        <f>+IIP!B83</f>
        <v>3259017994418.1401</v>
      </c>
      <c r="C42" s="3">
        <f>+IIP!C83</f>
        <v>3631286279848.21</v>
      </c>
      <c r="D42" s="3">
        <f>+IIP!D83</f>
        <v>1575808861848.9099</v>
      </c>
      <c r="E42" s="3">
        <f>+IIP!E83</f>
        <v>2050254489301.8601</v>
      </c>
      <c r="F42" s="3">
        <f>+IIP!F83</f>
        <v>979535413067.21899</v>
      </c>
      <c r="G42" s="3">
        <f>+IIP!G83</f>
        <v>1270299650288.74</v>
      </c>
      <c r="H42" s="3">
        <f>+IIP!H83</f>
        <v>596273448781.68896</v>
      </c>
      <c r="I42" s="3">
        <f>+IIP!I83</f>
        <v>780179165537.25098</v>
      </c>
      <c r="J42" s="3">
        <f>+IIP!J83</f>
        <v>2289026341127.9199</v>
      </c>
      <c r="K42" s="3">
        <f>+IIP!K83</f>
        <v>1340965455873.3601</v>
      </c>
      <c r="L42" s="3">
        <f>+IIP!L83</f>
        <v>3517410465318.6299</v>
      </c>
      <c r="M42" s="3">
        <f>+IIP!M83</f>
        <v>3609601782291.02</v>
      </c>
    </row>
    <row r="43" spans="1:13" x14ac:dyDescent="0.25">
      <c r="A43" s="4">
        <v>45748</v>
      </c>
      <c r="B43" s="3">
        <f>+IIP!B84</f>
        <v>3340799779218.04</v>
      </c>
      <c r="C43" s="3">
        <f>+IIP!C84</f>
        <v>3726675019369.6499</v>
      </c>
      <c r="D43" s="3">
        <f>+IIP!D84</f>
        <v>1688738389174.5701</v>
      </c>
      <c r="E43" s="3">
        <f>+IIP!E84</f>
        <v>2156701172706.3401</v>
      </c>
      <c r="F43" s="3">
        <f>+IIP!F84</f>
        <v>1071285091139.59</v>
      </c>
      <c r="G43" s="3">
        <f>+IIP!G84</f>
        <v>1374862427854.3</v>
      </c>
      <c r="H43" s="3">
        <f>+IIP!H84</f>
        <v>617453298034.98401</v>
      </c>
      <c r="I43" s="3">
        <f>+IIP!I84</f>
        <v>782032627558.73401</v>
      </c>
      <c r="J43" s="3">
        <f>+IIP!J84</f>
        <v>2370093373094.2798</v>
      </c>
      <c r="K43" s="3">
        <f>+IIP!K84</f>
        <v>1343325790291.04</v>
      </c>
      <c r="L43" s="3">
        <f>+IIP!L84</f>
        <v>3633877920968.23</v>
      </c>
      <c r="M43" s="3">
        <f>+IIP!M84</f>
        <v>3804713050074.54</v>
      </c>
    </row>
    <row r="44" spans="1:13" x14ac:dyDescent="0.25">
      <c r="A44" s="4">
        <v>45839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>
        <f>+IIP!L85</f>
        <v>3731151315153.54</v>
      </c>
      <c r="M44" s="3">
        <f>+IIP!M85</f>
        <v>0</v>
      </c>
    </row>
    <row r="46" spans="1:13" x14ac:dyDescent="0.25">
      <c r="B46" t="s">
        <v>326</v>
      </c>
      <c r="C46" t="s">
        <v>330</v>
      </c>
      <c r="D46" t="s">
        <v>331</v>
      </c>
      <c r="E46" t="s">
        <v>332</v>
      </c>
      <c r="F46" t="s">
        <v>322</v>
      </c>
    </row>
    <row r="47" spans="1:13" x14ac:dyDescent="0.25">
      <c r="A47">
        <v>2015</v>
      </c>
      <c r="B47">
        <f>+B5-C5</f>
        <v>-1521656863460.6299</v>
      </c>
      <c r="C47">
        <f>+F5-G5</f>
        <v>-455675064967.48401</v>
      </c>
      <c r="D47">
        <f>+H5-I5</f>
        <v>-119505786180.42241</v>
      </c>
      <c r="E47">
        <f>+J5-K5</f>
        <v>407337314057.86609</v>
      </c>
      <c r="F47">
        <f>+L5</f>
        <v>3373585051065.3701</v>
      </c>
    </row>
    <row r="48" spans="1:13" x14ac:dyDescent="0.25">
      <c r="A48">
        <v>2019</v>
      </c>
      <c r="B48">
        <f>+B25-C25</f>
        <v>-631924724732.8999</v>
      </c>
      <c r="C48">
        <f>+F25-G25</f>
        <v>-642414920490.53992</v>
      </c>
      <c r="D48">
        <f>+H25-I25</f>
        <v>-395816127169.22302</v>
      </c>
      <c r="E48">
        <f>+J25-K25</f>
        <v>608793622000.44019</v>
      </c>
      <c r="F48">
        <f>+L25</f>
        <v>3324002298559.6001</v>
      </c>
    </row>
    <row r="49" spans="1:6" x14ac:dyDescent="0.25">
      <c r="A49">
        <v>2022</v>
      </c>
      <c r="B49">
        <f>+B33-C33</f>
        <v>-803161801924.59961</v>
      </c>
      <c r="C49">
        <f>+F33-G33</f>
        <v>-537395888984.86987</v>
      </c>
      <c r="D49">
        <f>+H33-I33</f>
        <v>-219734303189.93298</v>
      </c>
      <c r="E49">
        <f>+J33-K33</f>
        <v>693438387296.54004</v>
      </c>
      <c r="F49">
        <f>+L33</f>
        <v>3274002298559.6001</v>
      </c>
    </row>
    <row r="50" spans="1:6" x14ac:dyDescent="0.25">
      <c r="A50">
        <v>2024</v>
      </c>
      <c r="B50">
        <f>+B41-C41</f>
        <v>-470901601511.47998</v>
      </c>
      <c r="C50">
        <f>+F41-G41</f>
        <v>-316455303622.80005</v>
      </c>
      <c r="D50">
        <f>+H41-I41</f>
        <v>-191166382969.47192</v>
      </c>
      <c r="E50">
        <f>+J41-K41</f>
        <v>840964035118.83984</v>
      </c>
      <c r="F50">
        <f>+L41</f>
        <v>3423031298559.6001</v>
      </c>
    </row>
    <row r="52" spans="1:6" x14ac:dyDescent="0.25">
      <c r="A52" t="s">
        <v>352</v>
      </c>
      <c r="B52" s="6">
        <f>+B50-B48</f>
        <v>161023123221.41992</v>
      </c>
      <c r="C52" s="6">
        <f t="shared" ref="C52:F52" si="0">+C50-C48</f>
        <v>325959616867.73987</v>
      </c>
      <c r="D52" s="6">
        <f t="shared" si="0"/>
        <v>204649744199.7511</v>
      </c>
      <c r="E52" s="6">
        <f t="shared" si="0"/>
        <v>232170413118.39966</v>
      </c>
      <c r="F52" s="6">
        <f t="shared" si="0"/>
        <v>99029000000</v>
      </c>
    </row>
    <row r="53" spans="1:6" x14ac:dyDescent="0.25">
      <c r="A53" t="s">
        <v>353</v>
      </c>
      <c r="B53" s="6">
        <f>+'BOP $'!I97</f>
        <v>83212376827.550156</v>
      </c>
      <c r="C53" s="6">
        <f>+'BOP $'!J97</f>
        <v>250353328780.28979</v>
      </c>
      <c r="D53" s="6">
        <f>+'BOP $'!K97</f>
        <v>137249523827.95987</v>
      </c>
      <c r="E53" s="6">
        <f>+'BOP $'!L97</f>
        <v>587576830777.47473</v>
      </c>
      <c r="F53" s="6">
        <f>+'BOP $'!M97</f>
        <v>256049619000</v>
      </c>
    </row>
    <row r="54" spans="1:6" x14ac:dyDescent="0.25">
      <c r="A54" t="s">
        <v>354</v>
      </c>
      <c r="B54" s="6">
        <f>+B52-B53</f>
        <v>77810746393.869766</v>
      </c>
      <c r="C54" s="6">
        <f t="shared" ref="C54:F54" si="1">+C52-C53</f>
        <v>75606288087.450073</v>
      </c>
      <c r="D54" s="6">
        <f t="shared" si="1"/>
        <v>67400220371.791229</v>
      </c>
      <c r="E54" s="6">
        <f t="shared" si="1"/>
        <v>-355406417659.07507</v>
      </c>
      <c r="F54" s="6">
        <f t="shared" si="1"/>
        <v>-157020619000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688D-BA8C-764C-A999-75837D336FDA}">
  <dimension ref="A1:W100"/>
  <sheetViews>
    <sheetView topLeftCell="H1" workbookViewId="0">
      <selection activeCell="O44" sqref="O44"/>
    </sheetView>
    <sheetView workbookViewId="1"/>
  </sheetViews>
  <sheetFormatPr defaultColWidth="11.42578125" defaultRowHeight="15" x14ac:dyDescent="0.25"/>
  <cols>
    <col min="23" max="23" width="18.28515625" bestFit="1" customWidth="1"/>
  </cols>
  <sheetData>
    <row r="1" spans="1:23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294</v>
      </c>
      <c r="K1" s="1" t="s">
        <v>295</v>
      </c>
      <c r="L1" s="1" t="s">
        <v>307</v>
      </c>
      <c r="M1" s="1" t="s">
        <v>308</v>
      </c>
      <c r="N1" s="1" t="s">
        <v>309</v>
      </c>
      <c r="O1" s="1" t="s">
        <v>297</v>
      </c>
      <c r="P1" s="1" t="s">
        <v>296</v>
      </c>
      <c r="Q1" s="1" t="s">
        <v>298</v>
      </c>
      <c r="R1" s="1" t="s">
        <v>299</v>
      </c>
      <c r="S1" s="1" t="s">
        <v>300</v>
      </c>
      <c r="T1" s="1" t="s">
        <v>301</v>
      </c>
      <c r="U1" s="1" t="s">
        <v>346</v>
      </c>
      <c r="V1" s="1" t="s">
        <v>347</v>
      </c>
      <c r="W1" s="1" t="s">
        <v>348</v>
      </c>
    </row>
    <row r="2" spans="1:23" x14ac:dyDescent="0.25">
      <c r="A2" s="4">
        <v>42005</v>
      </c>
      <c r="B2" s="3">
        <f>+BOP!B70/GDP!$C94*100</f>
        <v>19009781013.339676</v>
      </c>
      <c r="C2" s="3">
        <f>+BOP!C70/GDP!$C94*100</f>
        <v>13894182245.624674</v>
      </c>
      <c r="D2" s="3">
        <f>+BOP!D70/GDP!$C94*100</f>
        <v>1911324646.8696327</v>
      </c>
      <c r="E2" s="3">
        <f>+BOP!E70/GDP!$C94*100</f>
        <v>3650508566.360054</v>
      </c>
      <c r="F2" s="3">
        <f>+BOP!F70/GDP!$C94*100</f>
        <v>2340253541.3966327</v>
      </c>
      <c r="G2" s="3">
        <f>+BOP!G70/GDP!$C94*100</f>
        <v>2384253515.6446962</v>
      </c>
      <c r="H2" s="3">
        <f>+BOP!H70/GDP!$C94*100</f>
        <v>357157859.9783926</v>
      </c>
      <c r="I2" s="3">
        <f>+BOP!I70/GDP!$C94*100</f>
        <v>405012361.97951728</v>
      </c>
      <c r="J2" s="3">
        <f>+BOP!J70/GDP!$C94*100</f>
        <v>835971071.51027191</v>
      </c>
      <c r="K2" s="3">
        <f>+BOP!K70/GDP!$C94*100</f>
        <v>2360008504.5981731</v>
      </c>
      <c r="L2" s="3">
        <f>+N2+P2</f>
        <v>787456240.32383943</v>
      </c>
      <c r="M2" s="3">
        <f t="shared" ref="M2:M44" si="0">+O2+Q2</f>
        <v>737021972.40182757</v>
      </c>
      <c r="N2" s="3">
        <f>+BOP!N70/GDP!$C94*100</f>
        <v>404661102.62822253</v>
      </c>
      <c r="O2" s="3">
        <f>+BOP!O70/GDP!$C94*100</f>
        <v>305253143.06536794</v>
      </c>
      <c r="P2" s="3">
        <f>+BOP!P70/GDP!$C94*100</f>
        <v>382795137.69561696</v>
      </c>
      <c r="Q2" s="3">
        <f>+BOP!Q70/GDP!$C94*100</f>
        <v>431768829.33645958</v>
      </c>
      <c r="R2" s="3">
        <f>+BOP!R70/GDP!$C94*100</f>
        <v>836593062.69281292</v>
      </c>
      <c r="S2" s="3">
        <f>+BOP!S70/GDP!$C94*100</f>
        <v>-4466317734.5377293</v>
      </c>
      <c r="T2" s="3">
        <f>+BOP!T70/GDP!$C94*100</f>
        <v>-3271916135.9837298</v>
      </c>
      <c r="U2" s="3">
        <f>+BOP!U70/GDP!$C94*100</f>
        <v>3284560371.9753895</v>
      </c>
      <c r="V2" s="3">
        <f>+BOP!V70/GDP!$C94*100</f>
        <v>591142385.9529078</v>
      </c>
      <c r="W2" s="3">
        <f>+U2-V2</f>
        <v>2693417986.0224819</v>
      </c>
    </row>
    <row r="3" spans="1:23" x14ac:dyDescent="0.25">
      <c r="A3" s="4">
        <v>42095</v>
      </c>
      <c r="B3" s="3">
        <f>+BOP!B71/GDP!$C95*100</f>
        <v>18639552647.805153</v>
      </c>
      <c r="C3" s="3">
        <f>+BOP!C71/GDP!$C95*100</f>
        <v>13762968250.119915</v>
      </c>
      <c r="D3" s="3">
        <f>+BOP!D71/GDP!$C95*100</f>
        <v>1930776701.0910161</v>
      </c>
      <c r="E3" s="3">
        <f>+BOP!E71/GDP!$C95*100</f>
        <v>3920405432.0203109</v>
      </c>
      <c r="F3" s="3">
        <f>+BOP!F71/GDP!$C95*100</f>
        <v>2227851454.4548588</v>
      </c>
      <c r="G3" s="3">
        <f>+BOP!G71/GDP!$C95*100</f>
        <v>2469173709.8093801</v>
      </c>
      <c r="H3" s="3">
        <f>+BOP!H71/GDP!$C95*100</f>
        <v>313739567.94589508</v>
      </c>
      <c r="I3" s="3">
        <f>+BOP!I71/GDP!$C95*100</f>
        <v>377056214.10568237</v>
      </c>
      <c r="J3" s="3">
        <f>+BOP!J71/GDP!$C95*100</f>
        <v>1156580112.4036732</v>
      </c>
      <c r="K3" s="3">
        <f>+BOP!K71/GDP!$C95*100</f>
        <v>2319169506.1316419</v>
      </c>
      <c r="L3" s="3">
        <f t="shared" ref="L3:L44" si="1">+N3+P3</f>
        <v>1206610384.3524561</v>
      </c>
      <c r="M3" s="3">
        <f t="shared" si="0"/>
        <v>508392803.44236767</v>
      </c>
      <c r="N3" s="3">
        <f>+BOP!N71/GDP!$C95*100</f>
        <v>724571770.69646144</v>
      </c>
      <c r="O3" s="3">
        <f>+BOP!O71/GDP!$C95*100</f>
        <v>478761860.53338718</v>
      </c>
      <c r="P3" s="3">
        <f>+BOP!P71/GDP!$C95*100</f>
        <v>482038613.65599453</v>
      </c>
      <c r="Q3" s="3">
        <f>+BOP!Q71/GDP!$C95*100</f>
        <v>29630942.908980519</v>
      </c>
      <c r="R3" s="3">
        <f>+BOP!R71/GDP!$C95*100</f>
        <v>1745469871.3708439</v>
      </c>
      <c r="S3" s="3">
        <f>+BOP!S71/GDP!$C95*100</f>
        <v>-865175530.19599092</v>
      </c>
      <c r="T3" s="3">
        <f>+BOP!T71/GDP!$C95*100</f>
        <v>397221808.69006354</v>
      </c>
      <c r="U3" s="3">
        <f>+BOP!U71/GDP!$C95*100</f>
        <v>2582316765.2416492</v>
      </c>
      <c r="V3" s="3">
        <f>+BOP!V71/GDP!$C95*100</f>
        <v>2515901320.4194965</v>
      </c>
      <c r="W3" s="3">
        <f t="shared" ref="W3:W44" si="2">+U3-V3</f>
        <v>66415444.822152615</v>
      </c>
    </row>
    <row r="4" spans="1:23" x14ac:dyDescent="0.25">
      <c r="A4" s="4">
        <v>42186</v>
      </c>
      <c r="B4" s="3">
        <f>+BOP!B72/GDP!$C96*100</f>
        <v>19050266522.944729</v>
      </c>
      <c r="C4" s="3">
        <f>+BOP!C72/GDP!$C96*100</f>
        <v>13747552691.074038</v>
      </c>
      <c r="D4" s="3">
        <f>+BOP!D72/GDP!$C96*100</f>
        <v>1884151305.6060326</v>
      </c>
      <c r="E4" s="3">
        <f>+BOP!E72/GDP!$C96*100</f>
        <v>4001605878.9025679</v>
      </c>
      <c r="F4" s="3">
        <f>+BOP!F72/GDP!$C96*100</f>
        <v>1327593080.1751943</v>
      </c>
      <c r="G4" s="3">
        <f>+BOP!G72/GDP!$C96*100</f>
        <v>2304524689.0926266</v>
      </c>
      <c r="H4" s="3">
        <f>+BOP!H72/GDP!$C96*100</f>
        <v>322791167.35860038</v>
      </c>
      <c r="I4" s="3">
        <f>+BOP!I72/GDP!$C96*100</f>
        <v>471200694.36909544</v>
      </c>
      <c r="J4" s="3">
        <f>+BOP!J72/GDP!$C96*100</f>
        <v>1878320864.3451109</v>
      </c>
      <c r="K4" s="3">
        <f>+BOP!K72/GDP!$C96*100</f>
        <v>1800402074.1769798</v>
      </c>
      <c r="L4" s="3">
        <f t="shared" si="1"/>
        <v>118953886.02228594</v>
      </c>
      <c r="M4" s="3">
        <f t="shared" si="0"/>
        <v>-556030709.53143322</v>
      </c>
      <c r="N4" s="3">
        <f>+BOP!N72/GDP!$C96*100</f>
        <v>-30774405.348149624</v>
      </c>
      <c r="O4" s="3">
        <f>+BOP!O72/GDP!$C96*100</f>
        <v>-136184131.67408371</v>
      </c>
      <c r="P4" s="3">
        <f>+BOP!P72/GDP!$C96*100</f>
        <v>149728291.37043557</v>
      </c>
      <c r="Q4" s="3">
        <f>+BOP!Q72/GDP!$C96*100</f>
        <v>-419846577.85734951</v>
      </c>
      <c r="R4" s="3">
        <f>+BOP!R72/GDP!$C96*100</f>
        <v>124357915.0215033</v>
      </c>
      <c r="S4" s="3">
        <f>+BOP!S72/GDP!$C96*100</f>
        <v>-3491675161.9188828</v>
      </c>
      <c r="T4" s="3">
        <f>+BOP!T72/GDP!$C96*100</f>
        <v>-5363472699.2506342</v>
      </c>
      <c r="U4" s="3">
        <f>+BOP!U72/GDP!$C96*100</f>
        <v>2059918122.6462212</v>
      </c>
      <c r="V4" s="3">
        <f>+BOP!V72/GDP!$C96*100</f>
        <v>-934307681.33380139</v>
      </c>
      <c r="W4" s="3">
        <f t="shared" si="2"/>
        <v>2994225803.9800224</v>
      </c>
    </row>
    <row r="5" spans="1:23" x14ac:dyDescent="0.25">
      <c r="A5" s="4">
        <v>42278</v>
      </c>
      <c r="B5" s="3">
        <f>+BOP!B73/GDP!$C97*100</f>
        <v>19371396529.789803</v>
      </c>
      <c r="C5" s="3">
        <f>+BOP!C73/GDP!$C97*100</f>
        <v>14209900559.939026</v>
      </c>
      <c r="D5" s="3">
        <f>+BOP!D73/GDP!$C97*100</f>
        <v>1991272299.9749043</v>
      </c>
      <c r="E5" s="3">
        <f>+BOP!E73/GDP!$C97*100</f>
        <v>3890665191.0188651</v>
      </c>
      <c r="F5" s="3">
        <f>+BOP!F73/GDP!$C97*100</f>
        <v>2055479317.3003898</v>
      </c>
      <c r="G5" s="3">
        <f>+BOP!G73/GDP!$C97*100</f>
        <v>2640091211.8905768</v>
      </c>
      <c r="H5" s="3">
        <f>+BOP!H73/GDP!$C97*100</f>
        <v>282690471.09522766</v>
      </c>
      <c r="I5" s="3">
        <f>+BOP!I73/GDP!$C97*100</f>
        <v>471652237.19021064</v>
      </c>
      <c r="J5" s="3">
        <f>+BOP!J73/GDP!$C97*100</f>
        <v>2312827158.1235147</v>
      </c>
      <c r="K5" s="3">
        <f>+BOP!K73/GDP!$C97*100</f>
        <v>2131541009.8546159</v>
      </c>
      <c r="L5" s="3">
        <f t="shared" si="1"/>
        <v>483777030.65760273</v>
      </c>
      <c r="M5" s="3">
        <f t="shared" si="0"/>
        <v>-442630074.92028743</v>
      </c>
      <c r="N5" s="3">
        <f>+BOP!N73/GDP!$C97*100</f>
        <v>308327977.87227416</v>
      </c>
      <c r="O5" s="3">
        <f>+BOP!O73/GDP!$C97*100</f>
        <v>-117013154.47473997</v>
      </c>
      <c r="P5" s="3">
        <f>+BOP!P73/GDP!$C97*100</f>
        <v>175449052.78532857</v>
      </c>
      <c r="Q5" s="3">
        <f>+BOP!Q73/GDP!$C97*100</f>
        <v>-325616920.44554746</v>
      </c>
      <c r="R5" s="3">
        <f>+BOP!R73/GDP!$C97*100</f>
        <v>213047651.31171089</v>
      </c>
      <c r="S5" s="3">
        <f>+BOP!S73/GDP!$C97*100</f>
        <v>-3702380220.3125386</v>
      </c>
      <c r="T5" s="3">
        <f>+BOP!T73/GDP!$C97*100</f>
        <v>-3969903384.37707</v>
      </c>
      <c r="U5" s="3">
        <f>+BOP!U73/GDP!$C97*100</f>
        <v>2488529418.1216826</v>
      </c>
      <c r="V5" s="3">
        <f>+BOP!V73/GDP!$C97*100</f>
        <v>1061488959.4609115</v>
      </c>
      <c r="W5" s="3">
        <f t="shared" si="2"/>
        <v>1427040458.6607711</v>
      </c>
    </row>
    <row r="6" spans="1:23" x14ac:dyDescent="0.25">
      <c r="A6" s="4">
        <v>42370</v>
      </c>
      <c r="B6" s="3">
        <f>+BOP!B74/GDP!$C98*100</f>
        <v>16794971571.900888</v>
      </c>
      <c r="C6" s="3">
        <f>+BOP!C74/GDP!$C98*100</f>
        <v>12225447291.812233</v>
      </c>
      <c r="D6" s="3">
        <f>+BOP!D74/GDP!$C98*100</f>
        <v>1844045220.9939978</v>
      </c>
      <c r="E6" s="3">
        <f>+BOP!E74/GDP!$C98*100</f>
        <v>3699740949.9395552</v>
      </c>
      <c r="F6" s="3">
        <f>+BOP!F74/GDP!$C98*100</f>
        <v>1862533567.9262154</v>
      </c>
      <c r="G6" s="3">
        <f>+BOP!G74/GDP!$C98*100</f>
        <v>2313654649.6981854</v>
      </c>
      <c r="H6" s="3">
        <f>+BOP!H74/GDP!$C98*100</f>
        <v>297093720.30488515</v>
      </c>
      <c r="I6" s="3">
        <f>+BOP!I74/GDP!$C98*100</f>
        <v>360837288.8487671</v>
      </c>
      <c r="J6" s="3">
        <f>+BOP!J74/GDP!$C98*100</f>
        <v>2182801221.0676532</v>
      </c>
      <c r="K6" s="3">
        <f>+BOP!K74/GDP!$C98*100</f>
        <v>1429337401.4811323</v>
      </c>
      <c r="L6" s="3">
        <f t="shared" si="1"/>
        <v>639075056.19012558</v>
      </c>
      <c r="M6" s="3">
        <f t="shared" si="0"/>
        <v>-557508452.72017324</v>
      </c>
      <c r="N6" s="3">
        <f>+BOP!N74/GDP!$C98*100</f>
        <v>362140842.57029516</v>
      </c>
      <c r="O6" s="3">
        <f>+BOP!O74/GDP!$C98*100</f>
        <v>229611558.12488258</v>
      </c>
      <c r="P6" s="3">
        <f>+BOP!P74/GDP!$C98*100</f>
        <v>276934213.61983043</v>
      </c>
      <c r="Q6" s="3">
        <f>+BOP!Q74/GDP!$C98*100</f>
        <v>-787120010.84505582</v>
      </c>
      <c r="R6" s="3">
        <f>+BOP!R74/GDP!$C98*100</f>
        <v>1426145586.8144534</v>
      </c>
      <c r="S6" s="3">
        <f>+BOP!S74/GDP!$C98*100</f>
        <v>-1805301199.8403993</v>
      </c>
      <c r="T6" s="3">
        <f>+BOP!T74/GDP!$C98*100</f>
        <v>-4788468092.4769859</v>
      </c>
      <c r="U6" s="3">
        <f>+BOP!U74/GDP!$C98*100</f>
        <v>2198963900.8272305</v>
      </c>
      <c r="V6" s="3">
        <f>+BOP!V74/GDP!$C98*100</f>
        <v>344352546.04774445</v>
      </c>
      <c r="W6" s="3">
        <f t="shared" si="2"/>
        <v>1854611354.7794859</v>
      </c>
    </row>
    <row r="7" spans="1:23" x14ac:dyDescent="0.25">
      <c r="A7" s="4">
        <v>42461</v>
      </c>
      <c r="B7" s="3">
        <f>+BOP!B75/GDP!$C99*100</f>
        <v>17311420989.875702</v>
      </c>
      <c r="C7" s="3">
        <f>+BOP!C75/GDP!$C99*100</f>
        <v>12918459613.451296</v>
      </c>
      <c r="D7" s="3">
        <f>+BOP!D75/GDP!$C99*100</f>
        <v>1826626152.6806486</v>
      </c>
      <c r="E7" s="3">
        <f>+BOP!E75/GDP!$C99*100</f>
        <v>3646948584.9721403</v>
      </c>
      <c r="F7" s="3">
        <f>+BOP!F75/GDP!$C99*100</f>
        <v>2002416375.519969</v>
      </c>
      <c r="G7" s="3">
        <f>+BOP!G75/GDP!$C99*100</f>
        <v>2267427927.8690066</v>
      </c>
      <c r="H7" s="3">
        <f>+BOP!H75/GDP!$C99*100</f>
        <v>291182055.61118495</v>
      </c>
      <c r="I7" s="3">
        <f>+BOP!I75/GDP!$C99*100</f>
        <v>332040609.20121467</v>
      </c>
      <c r="J7" s="3">
        <f>+BOP!J75/GDP!$C99*100</f>
        <v>2251151137.4162545</v>
      </c>
      <c r="K7" s="3">
        <f>+BOP!K75/GDP!$C99*100</f>
        <v>1465359092.6600204</v>
      </c>
      <c r="L7" s="3">
        <f t="shared" si="1"/>
        <v>614861566.6860007</v>
      </c>
      <c r="M7" s="3">
        <f t="shared" si="0"/>
        <v>782725683.30782402</v>
      </c>
      <c r="N7" s="3">
        <f>+BOP!N75/GDP!$C99*100</f>
        <v>275497969.74654919</v>
      </c>
      <c r="O7" s="3">
        <f>+BOP!O75/GDP!$C99*100</f>
        <v>23276420.406161882</v>
      </c>
      <c r="P7" s="3">
        <f>+BOP!P75/GDP!$C99*100</f>
        <v>339363596.93945152</v>
      </c>
      <c r="Q7" s="3">
        <f>+BOP!Q75/GDP!$C99*100</f>
        <v>759449262.90166211</v>
      </c>
      <c r="R7" s="3">
        <f>+BOP!R75/GDP!$C99*100</f>
        <v>1899417973.4901674</v>
      </c>
      <c r="S7" s="3">
        <f>+BOP!S75/GDP!$C99*100</f>
        <v>266976335.04675215</v>
      </c>
      <c r="T7" s="3">
        <f>+BOP!T75/GDP!$C99*100</f>
        <v>-1264177389.7668841</v>
      </c>
      <c r="U7" s="3">
        <f>+BOP!U75/GDP!$C99*100</f>
        <v>2266768838.1938543</v>
      </c>
      <c r="V7" s="3">
        <f>+BOP!V75/GDP!$C99*100</f>
        <v>1100095070.8148928</v>
      </c>
      <c r="W7" s="3">
        <f t="shared" si="2"/>
        <v>1166673767.3789616</v>
      </c>
    </row>
    <row r="8" spans="1:23" x14ac:dyDescent="0.25">
      <c r="A8" s="4">
        <v>42552</v>
      </c>
      <c r="B8" s="3">
        <f>+BOP!B76/GDP!$C100*100</f>
        <v>17613305688.661049</v>
      </c>
      <c r="C8" s="3">
        <f>+BOP!C76/GDP!$C100*100</f>
        <v>13141379971.169836</v>
      </c>
      <c r="D8" s="3">
        <f>+BOP!D76/GDP!$C100*100</f>
        <v>1790857780.6174967</v>
      </c>
      <c r="E8" s="3">
        <f>+BOP!E76/GDP!$C100*100</f>
        <v>3896981613.9705091</v>
      </c>
      <c r="F8" s="3">
        <f>+BOP!F76/GDP!$C100*100</f>
        <v>2360428337.7326469</v>
      </c>
      <c r="G8" s="3">
        <f>+BOP!G76/GDP!$C100*100</f>
        <v>2435044979.643003</v>
      </c>
      <c r="H8" s="3">
        <f>+BOP!H76/GDP!$C100*100</f>
        <v>262548131.57252786</v>
      </c>
      <c r="I8" s="3">
        <f>+BOP!I76/GDP!$C100*100</f>
        <v>347923088.50852484</v>
      </c>
      <c r="J8" s="3">
        <f>+BOP!J76/GDP!$C100*100</f>
        <v>1940821209.3496058</v>
      </c>
      <c r="K8" s="3">
        <f>+BOP!K76/GDP!$C100*100</f>
        <v>1193861163.8837678</v>
      </c>
      <c r="L8" s="3">
        <f t="shared" si="1"/>
        <v>1273716828.3349509</v>
      </c>
      <c r="M8" s="3">
        <f t="shared" si="0"/>
        <v>983854943.67364442</v>
      </c>
      <c r="N8" s="3">
        <f>+BOP!N76/GDP!$C100*100</f>
        <v>563495194.03780329</v>
      </c>
      <c r="O8" s="3">
        <f>+BOP!O76/GDP!$C100*100</f>
        <v>532175521.61455202</v>
      </c>
      <c r="P8" s="3">
        <f>+BOP!P76/GDP!$C100*100</f>
        <v>710221634.29714751</v>
      </c>
      <c r="Q8" s="3">
        <f>+BOP!Q76/GDP!$C100*100</f>
        <v>451679422.0590924</v>
      </c>
      <c r="R8" s="3">
        <f>+BOP!R76/GDP!$C100*100</f>
        <v>4668034884.6069431</v>
      </c>
      <c r="S8" s="3">
        <f>+BOP!S76/GDP!$C100*100</f>
        <v>1662134698.0390606</v>
      </c>
      <c r="T8" s="3">
        <f>+BOP!T76/GDP!$C100*100</f>
        <v>-4428964571.3766575</v>
      </c>
      <c r="U8" s="3">
        <f>+BOP!U76/GDP!$C100*100</f>
        <v>2205810285.2918696</v>
      </c>
      <c r="V8" s="3">
        <f>+BOP!V76/GDP!$C100*100</f>
        <v>-336848096.06422621</v>
      </c>
      <c r="W8" s="3">
        <f t="shared" si="2"/>
        <v>2542658381.3560958</v>
      </c>
    </row>
    <row r="9" spans="1:23" x14ac:dyDescent="0.25">
      <c r="A9" s="4">
        <v>42644</v>
      </c>
      <c r="B9" s="3">
        <f>+BOP!B77/GDP!$C101*100</f>
        <v>17855188136.478203</v>
      </c>
      <c r="C9" s="3">
        <f>+BOP!C77/GDP!$C101*100</f>
        <v>14177392912.952486</v>
      </c>
      <c r="D9" s="3">
        <f>+BOP!D77/GDP!$C101*100</f>
        <v>1829210815.7412674</v>
      </c>
      <c r="E9" s="3">
        <f>+BOP!E77/GDP!$C101*100</f>
        <v>4195589276.6263375</v>
      </c>
      <c r="F9" s="3">
        <f>+BOP!F77/GDP!$C101*100</f>
        <v>1700262569.8452241</v>
      </c>
      <c r="G9" s="3">
        <f>+BOP!G77/GDP!$C101*100</f>
        <v>2826052080.8778329</v>
      </c>
      <c r="H9" s="3">
        <f>+BOP!H77/GDP!$C101*100</f>
        <v>231058505.48284012</v>
      </c>
      <c r="I9" s="3">
        <f>+BOP!I77/GDP!$C101*100</f>
        <v>373231669.85730797</v>
      </c>
      <c r="J9" s="3">
        <f>+BOP!J77/GDP!$C101*100</f>
        <v>1207535809.3018789</v>
      </c>
      <c r="K9" s="3">
        <f>+BOP!K77/GDP!$C101*100</f>
        <v>2019856063.0768967</v>
      </c>
      <c r="L9" s="3">
        <f t="shared" si="1"/>
        <v>1058127720.2667907</v>
      </c>
      <c r="M9" s="3">
        <f t="shared" si="0"/>
        <v>528068801.47367299</v>
      </c>
      <c r="N9" s="3">
        <f>+BOP!N77/GDP!$C101*100</f>
        <v>137610870.75189102</v>
      </c>
      <c r="O9" s="3">
        <f>+BOP!O77/GDP!$C101*100</f>
        <v>34646508.643336214</v>
      </c>
      <c r="P9" s="3">
        <f>+BOP!P77/GDP!$C101*100</f>
        <v>920516849.51489973</v>
      </c>
      <c r="Q9" s="3">
        <f>+BOP!Q77/GDP!$C101*100</f>
        <v>493422292.83033675</v>
      </c>
      <c r="R9" s="3">
        <f>+BOP!R77/GDP!$C101*100</f>
        <v>4190350983.1203146</v>
      </c>
      <c r="S9" s="3">
        <f>+BOP!S77/GDP!$C101*100</f>
        <v>971166931.1834594</v>
      </c>
      <c r="T9" s="3">
        <f>+BOP!T77/GDP!$C101*100</f>
        <v>-5054203932.7371168</v>
      </c>
      <c r="U9" s="3">
        <f>+BOP!U77/GDP!$C101*100</f>
        <v>43454087.233603068</v>
      </c>
      <c r="V9" s="3">
        <f>+BOP!V77/GDP!$C101*100</f>
        <v>-2046311081.7598338</v>
      </c>
      <c r="W9" s="3">
        <f t="shared" si="2"/>
        <v>2089765168.9934368</v>
      </c>
    </row>
    <row r="10" spans="1:23" x14ac:dyDescent="0.25">
      <c r="A10" s="4">
        <v>42736</v>
      </c>
      <c r="B10" s="3">
        <f>+BOP!B78/GDP!$C102*100</f>
        <v>17514477828.28944</v>
      </c>
      <c r="C10" s="3">
        <f>+BOP!C78/GDP!$C102*100</f>
        <v>13953470507.772896</v>
      </c>
      <c r="D10" s="3">
        <f>+BOP!D78/GDP!$C102*100</f>
        <v>1765547012.6952231</v>
      </c>
      <c r="E10" s="3">
        <f>+BOP!E78/GDP!$C102*100</f>
        <v>3876559635.6172776</v>
      </c>
      <c r="F10" s="3">
        <f>+BOP!F78/GDP!$C102*100</f>
        <v>2349498691.9419131</v>
      </c>
      <c r="G10" s="3">
        <f>+BOP!G78/GDP!$C102*100</f>
        <v>2455777413.0341787</v>
      </c>
      <c r="H10" s="3">
        <f>+BOP!H78/GDP!$C102*100</f>
        <v>239344580.01124543</v>
      </c>
      <c r="I10" s="3">
        <f>+BOP!I78/GDP!$C102*100</f>
        <v>338594992.51959592</v>
      </c>
      <c r="J10" s="3">
        <f>+BOP!J78/GDP!$C102*100</f>
        <v>1049119144.2545835</v>
      </c>
      <c r="K10" s="3">
        <f>+BOP!K78/GDP!$C102*100</f>
        <v>1070014016.5953217</v>
      </c>
      <c r="L10" s="3">
        <f t="shared" si="1"/>
        <v>497034228.89834654</v>
      </c>
      <c r="M10" s="3">
        <f t="shared" si="0"/>
        <v>593444135.37465024</v>
      </c>
      <c r="N10" s="3">
        <f>+BOP!N78/GDP!$C102*100</f>
        <v>162008019.3124558</v>
      </c>
      <c r="O10" s="3">
        <f>+BOP!O78/GDP!$C102*100</f>
        <v>374199582.38842326</v>
      </c>
      <c r="P10" s="3">
        <f>+BOP!P78/GDP!$C102*100</f>
        <v>335026209.58589071</v>
      </c>
      <c r="Q10" s="3">
        <f>+BOP!Q78/GDP!$C102*100</f>
        <v>219244552.98622704</v>
      </c>
      <c r="R10" s="3">
        <f>+BOP!R78/GDP!$C102*100</f>
        <v>1610109825.8081875</v>
      </c>
      <c r="S10" s="3">
        <f>+BOP!S78/GDP!$C102*100</f>
        <v>1551407586.8056688</v>
      </c>
      <c r="T10" s="3">
        <f>+BOP!T78/GDP!$C102*100</f>
        <v>-442435254.89423114</v>
      </c>
      <c r="U10" s="3">
        <f>+BOP!U78/GDP!$C102*100</f>
        <v>1244465563.9938545</v>
      </c>
      <c r="V10" s="3">
        <f>+BOP!V78/GDP!$C102*100</f>
        <v>-493125230.40811783</v>
      </c>
      <c r="W10" s="3">
        <f t="shared" si="2"/>
        <v>1737590794.4019723</v>
      </c>
    </row>
    <row r="11" spans="1:23" x14ac:dyDescent="0.25">
      <c r="A11" s="4">
        <v>42826</v>
      </c>
      <c r="B11" s="3">
        <f>+BOP!B79/GDP!$C103*100</f>
        <v>18264684451.829399</v>
      </c>
      <c r="C11" s="3">
        <f>+BOP!C79/GDP!$C103*100</f>
        <v>13876565994.259878</v>
      </c>
      <c r="D11" s="3">
        <f>+BOP!D79/GDP!$C103*100</f>
        <v>1718795304.9593251</v>
      </c>
      <c r="E11" s="3">
        <f>+BOP!E79/GDP!$C103*100</f>
        <v>4044296284.3709812</v>
      </c>
      <c r="F11" s="3">
        <f>+BOP!F79/GDP!$C103*100</f>
        <v>2307610375.7795954</v>
      </c>
      <c r="G11" s="3">
        <f>+BOP!G79/GDP!$C103*100</f>
        <v>2279201441.9096766</v>
      </c>
      <c r="H11" s="3">
        <f>+BOP!H79/GDP!$C103*100</f>
        <v>249105559.97703201</v>
      </c>
      <c r="I11" s="3">
        <f>+BOP!I79/GDP!$C103*100</f>
        <v>373721101.46029198</v>
      </c>
      <c r="J11" s="3">
        <f>+BOP!J79/GDP!$C103*100</f>
        <v>998294628.28180134</v>
      </c>
      <c r="K11" s="3">
        <f>+BOP!K79/GDP!$C103*100</f>
        <v>837264101.69013965</v>
      </c>
      <c r="L11" s="3">
        <f t="shared" si="1"/>
        <v>677746072.61533678</v>
      </c>
      <c r="M11" s="3">
        <f t="shared" si="0"/>
        <v>440651624.25966114</v>
      </c>
      <c r="N11" s="3">
        <f>+BOP!N79/GDP!$C103*100</f>
        <v>143030480.86861676</v>
      </c>
      <c r="O11" s="3">
        <f>+BOP!O79/GDP!$C103*100</f>
        <v>157249205.4712854</v>
      </c>
      <c r="P11" s="3">
        <f>+BOP!P79/GDP!$C103*100</f>
        <v>534715591.74672002</v>
      </c>
      <c r="Q11" s="3">
        <f>+BOP!Q79/GDP!$C103*100</f>
        <v>283402418.78837574</v>
      </c>
      <c r="R11" s="3">
        <f>+BOP!R79/GDP!$C103*100</f>
        <v>1214122613.8304017</v>
      </c>
      <c r="S11" s="3">
        <f>+BOP!S79/GDP!$C103*100</f>
        <v>2042647053.3072252</v>
      </c>
      <c r="T11" s="3">
        <f>+BOP!T79/GDP!$C103*100</f>
        <v>979335273.28999603</v>
      </c>
      <c r="U11" s="3">
        <f>+BOP!U79/GDP!$C103*100</f>
        <v>1966410870.5445018</v>
      </c>
      <c r="V11" s="3">
        <f>+BOP!V79/GDP!$C103*100</f>
        <v>516642859.0525288</v>
      </c>
      <c r="W11" s="3">
        <f t="shared" si="2"/>
        <v>1449768011.4919729</v>
      </c>
    </row>
    <row r="12" spans="1:23" x14ac:dyDescent="0.25">
      <c r="A12" s="4">
        <v>42917</v>
      </c>
      <c r="B12" s="3">
        <f>+BOP!B80/GDP!$C104*100</f>
        <v>17067667414.330339</v>
      </c>
      <c r="C12" s="3">
        <f>+BOP!C80/GDP!$C104*100</f>
        <v>13617028218.900412</v>
      </c>
      <c r="D12" s="3">
        <f>+BOP!D80/GDP!$C104*100</f>
        <v>1646986348.6114743</v>
      </c>
      <c r="E12" s="3">
        <f>+BOP!E80/GDP!$C104*100</f>
        <v>3613010692.0081797</v>
      </c>
      <c r="F12" s="3">
        <f>+BOP!F80/GDP!$C104*100</f>
        <v>2303024035.5758343</v>
      </c>
      <c r="G12" s="3">
        <f>+BOP!G80/GDP!$C104*100</f>
        <v>2619433020.7349429</v>
      </c>
      <c r="H12" s="3">
        <f>+BOP!H80/GDP!$C104*100</f>
        <v>199785374.61011261</v>
      </c>
      <c r="I12" s="3">
        <f>+BOP!I80/GDP!$C104*100</f>
        <v>287101886.67805099</v>
      </c>
      <c r="J12" s="3">
        <f>+BOP!J80/GDP!$C104*100</f>
        <v>999842467.51574767</v>
      </c>
      <c r="K12" s="3">
        <f>+BOP!K80/GDP!$C104*100</f>
        <v>1286671199.6734452</v>
      </c>
      <c r="L12" s="3">
        <f t="shared" si="1"/>
        <v>847827543.41518307</v>
      </c>
      <c r="M12" s="3">
        <f t="shared" si="0"/>
        <v>1886217833.0715613</v>
      </c>
      <c r="N12" s="3">
        <f>+BOP!N80/GDP!$C104*100</f>
        <v>334505742.60378319</v>
      </c>
      <c r="O12" s="3">
        <f>+BOP!O80/GDP!$C104*100</f>
        <v>456926855.69671023</v>
      </c>
      <c r="P12" s="3">
        <f>+BOP!P80/GDP!$C104*100</f>
        <v>513321800.81139982</v>
      </c>
      <c r="Q12" s="3">
        <f>+BOP!Q80/GDP!$C104*100</f>
        <v>1429290977.3748512</v>
      </c>
      <c r="R12" s="3">
        <f>+BOP!R80/GDP!$C104*100</f>
        <v>1195796012.4023228</v>
      </c>
      <c r="S12" s="3">
        <f>+BOP!S80/GDP!$C104*100</f>
        <v>964589172.44000542</v>
      </c>
      <c r="T12" s="3">
        <f>+BOP!T80/GDP!$C104*100</f>
        <v>1204359921.1892827</v>
      </c>
      <c r="U12" s="3">
        <f>+BOP!U80/GDP!$C104*100</f>
        <v>1080889354.8062067</v>
      </c>
      <c r="V12" s="3">
        <f>+BOP!V80/GDP!$C104*100</f>
        <v>91926583.141197175</v>
      </c>
      <c r="W12" s="3">
        <f t="shared" si="2"/>
        <v>988962771.6650095</v>
      </c>
    </row>
    <row r="13" spans="1:23" x14ac:dyDescent="0.25">
      <c r="A13" s="4">
        <v>43009</v>
      </c>
      <c r="B13" s="3">
        <f>+BOP!B81/GDP!$C105*100</f>
        <v>17946154397.155899</v>
      </c>
      <c r="C13" s="3">
        <f>+BOP!C81/GDP!$C105*100</f>
        <v>14132627141.820017</v>
      </c>
      <c r="D13" s="3">
        <f>+BOP!D81/GDP!$C105*100</f>
        <v>1680436724.9790761</v>
      </c>
      <c r="E13" s="3">
        <f>+BOP!E81/GDP!$C105*100</f>
        <v>3570703287.5997491</v>
      </c>
      <c r="F13" s="3">
        <f>+BOP!F81/GDP!$C105*100</f>
        <v>2295832306.4224038</v>
      </c>
      <c r="G13" s="3">
        <f>+BOP!G81/GDP!$C105*100</f>
        <v>2417800015.7000532</v>
      </c>
      <c r="H13" s="3">
        <f>+BOP!H81/GDP!$C105*100</f>
        <v>214168325.02460593</v>
      </c>
      <c r="I13" s="3">
        <f>+BOP!I81/GDP!$C105*100</f>
        <v>284383494.73359597</v>
      </c>
      <c r="J13" s="3">
        <f>+BOP!J81/GDP!$C105*100</f>
        <v>1351982250.1909115</v>
      </c>
      <c r="K13" s="3">
        <f>+BOP!K81/GDP!$C105*100</f>
        <v>2042202026.1065717</v>
      </c>
      <c r="L13" s="3">
        <f t="shared" si="1"/>
        <v>974092130.74896252</v>
      </c>
      <c r="M13" s="3">
        <f t="shared" si="0"/>
        <v>990030669.83989894</v>
      </c>
      <c r="N13" s="3">
        <f>+BOP!N81/GDP!$C105*100</f>
        <v>391416092.03634667</v>
      </c>
      <c r="O13" s="3">
        <f>+BOP!O81/GDP!$C105*100</f>
        <v>171586270.15426719</v>
      </c>
      <c r="P13" s="3">
        <f>+BOP!P81/GDP!$C105*100</f>
        <v>582676038.71261585</v>
      </c>
      <c r="Q13" s="3">
        <f>+BOP!Q81/GDP!$C105*100</f>
        <v>818444399.68563175</v>
      </c>
      <c r="R13" s="3">
        <f>+BOP!R81/GDP!$C105*100</f>
        <v>-667791996.16884661</v>
      </c>
      <c r="S13" s="3">
        <f>+BOP!S81/GDP!$C105*100</f>
        <v>414647536.0020954</v>
      </c>
      <c r="T13" s="3">
        <f>+BOP!T81/GDP!$C105*100</f>
        <v>1092195837.8234656</v>
      </c>
      <c r="U13" s="3">
        <f>+BOP!U81/GDP!$C105*100</f>
        <v>1731077813.7285907</v>
      </c>
      <c r="V13" s="3">
        <f>+BOP!V81/GDP!$C105*100</f>
        <v>-666656464.15185928</v>
      </c>
      <c r="W13" s="3">
        <f t="shared" si="2"/>
        <v>2397734277.8804502</v>
      </c>
    </row>
    <row r="14" spans="1:23" x14ac:dyDescent="0.25">
      <c r="A14" s="4">
        <v>43101</v>
      </c>
      <c r="B14" s="3">
        <f>+BOP!B82/GDP!$C106*100</f>
        <v>16069574596.638849</v>
      </c>
      <c r="C14" s="3">
        <f>+BOP!C82/GDP!$C106*100</f>
        <v>14054033275.969309</v>
      </c>
      <c r="D14" s="3">
        <f>+BOP!D82/GDP!$C106*100</f>
        <v>1632008036.9832101</v>
      </c>
      <c r="E14" s="3">
        <f>+BOP!E82/GDP!$C106*100</f>
        <v>3679208514.2757668</v>
      </c>
      <c r="F14" s="3">
        <f>+BOP!F82/GDP!$C106*100</f>
        <v>1822315922.5083048</v>
      </c>
      <c r="G14" s="3">
        <f>+BOP!G82/GDP!$C106*100</f>
        <v>2392854593.7862768</v>
      </c>
      <c r="H14" s="3">
        <f>+BOP!H82/GDP!$C106*100</f>
        <v>215308569.14842758</v>
      </c>
      <c r="I14" s="3">
        <f>+BOP!I82/GDP!$C106*100</f>
        <v>282485459.51338673</v>
      </c>
      <c r="J14" s="3">
        <f>+BOP!J82/GDP!$C106*100</f>
        <v>881566980.80142903</v>
      </c>
      <c r="K14" s="3">
        <f>+BOP!K82/GDP!$C106*100</f>
        <v>2262582870.6150084</v>
      </c>
      <c r="L14" s="3">
        <f t="shared" si="1"/>
        <v>847237764.4806633</v>
      </c>
      <c r="M14" s="3">
        <f t="shared" si="0"/>
        <v>1324527659.9534721</v>
      </c>
      <c r="N14" s="3">
        <f>+BOP!N82/GDP!$C106*100</f>
        <v>462372773.5722065</v>
      </c>
      <c r="O14" s="3">
        <f>+BOP!O82/GDP!$C106*100</f>
        <v>399037524.74640876</v>
      </c>
      <c r="P14" s="3">
        <f>+BOP!P82/GDP!$C106*100</f>
        <v>384864990.9084568</v>
      </c>
      <c r="Q14" s="3">
        <f>+BOP!Q82/GDP!$C106*100</f>
        <v>925490135.20706332</v>
      </c>
      <c r="R14" s="3">
        <f>+BOP!R82/GDP!$C106*100</f>
        <v>732035197.45682073</v>
      </c>
      <c r="S14" s="3">
        <f>+BOP!S82/GDP!$C106*100</f>
        <v>1337530005.9231634</v>
      </c>
      <c r="T14" s="3">
        <f>+BOP!T82/GDP!$C106*100</f>
        <v>440267473.70789778</v>
      </c>
      <c r="U14" s="3">
        <f>+BOP!U82/GDP!$C106*100</f>
        <v>-669374718.26594365</v>
      </c>
      <c r="V14" s="3">
        <f>+BOP!V82/GDP!$C106*100</f>
        <v>-2018876153.2102566</v>
      </c>
      <c r="W14" s="3">
        <f t="shared" si="2"/>
        <v>1349501434.944313</v>
      </c>
    </row>
    <row r="15" spans="1:23" x14ac:dyDescent="0.25">
      <c r="A15" s="4">
        <v>43191</v>
      </c>
      <c r="B15" s="3">
        <f>+BOP!B83/GDP!$C107*100</f>
        <v>16823903085.551825</v>
      </c>
      <c r="C15" s="3">
        <f>+BOP!C83/GDP!$C107*100</f>
        <v>14012911675.090656</v>
      </c>
      <c r="D15" s="3">
        <f>+BOP!D83/GDP!$C107*100</f>
        <v>1662058702.3512294</v>
      </c>
      <c r="E15" s="3">
        <f>+BOP!E83/GDP!$C107*100</f>
        <v>3707212084.4387307</v>
      </c>
      <c r="F15" s="3">
        <f>+BOP!F83/GDP!$C107*100</f>
        <v>1882515323.462445</v>
      </c>
      <c r="G15" s="3">
        <f>+BOP!G83/GDP!$C107*100</f>
        <v>2454297266.6989541</v>
      </c>
      <c r="H15" s="3">
        <f>+BOP!H83/GDP!$C107*100</f>
        <v>196846927.03569084</v>
      </c>
      <c r="I15" s="3">
        <f>+BOP!I83/GDP!$C107*100</f>
        <v>298538643.78171998</v>
      </c>
      <c r="J15" s="3">
        <f>+BOP!J83/GDP!$C107*100</f>
        <v>1133649628.962007</v>
      </c>
      <c r="K15" s="3">
        <f>+BOP!K83/GDP!$C107*100</f>
        <v>1817166970.7003334</v>
      </c>
      <c r="L15" s="3">
        <f t="shared" si="1"/>
        <v>181428104.82616785</v>
      </c>
      <c r="M15" s="3">
        <f t="shared" si="0"/>
        <v>1751366426.4725709</v>
      </c>
      <c r="N15" s="3">
        <f>+BOP!N83/GDP!$C107*100</f>
        <v>-67449459.254977077</v>
      </c>
      <c r="O15" s="3">
        <f>+BOP!O83/GDP!$C107*100</f>
        <v>551253349.55525756</v>
      </c>
      <c r="P15" s="3">
        <f>+BOP!P83/GDP!$C107*100</f>
        <v>248877564.08114493</v>
      </c>
      <c r="Q15" s="3">
        <f>+BOP!Q83/GDP!$C107*100</f>
        <v>1200113076.9173133</v>
      </c>
      <c r="R15" s="3">
        <f>+BOP!R83/GDP!$C107*100</f>
        <v>343829101.74050188</v>
      </c>
      <c r="S15" s="3">
        <f>+BOP!S83/GDP!$C107*100</f>
        <v>-172925706.7366263</v>
      </c>
      <c r="T15" s="3">
        <f>+BOP!T83/GDP!$C107*100</f>
        <v>609185032.72439253</v>
      </c>
      <c r="U15" s="3">
        <f>+BOP!U83/GDP!$C107*100</f>
        <v>92364368.391126171</v>
      </c>
      <c r="V15" s="3">
        <f>+BOP!V83/GDP!$C107*100</f>
        <v>-1093787105.2000415</v>
      </c>
      <c r="W15" s="3">
        <f t="shared" si="2"/>
        <v>1186151473.5911677</v>
      </c>
    </row>
    <row r="16" spans="1:23" x14ac:dyDescent="0.25">
      <c r="A16" s="4">
        <v>43282</v>
      </c>
      <c r="B16" s="3">
        <f>+BOP!B84/GDP!$C108*100</f>
        <v>17726266962.729805</v>
      </c>
      <c r="C16" s="3">
        <f>+BOP!C84/GDP!$C108*100</f>
        <v>15197185581.321505</v>
      </c>
      <c r="D16" s="3">
        <f>+BOP!D84/GDP!$C108*100</f>
        <v>1612350736.2196624</v>
      </c>
      <c r="E16" s="3">
        <f>+BOP!E84/GDP!$C108*100</f>
        <v>3860181077.9911585</v>
      </c>
      <c r="F16" s="3">
        <f>+BOP!F84/GDP!$C108*100</f>
        <v>2292879901.4041028</v>
      </c>
      <c r="G16" s="3">
        <f>+BOP!G84/GDP!$C108*100</f>
        <v>2353749509.7012892</v>
      </c>
      <c r="H16" s="3">
        <f>+BOP!H84/GDP!$C108*100</f>
        <v>195489135.92388237</v>
      </c>
      <c r="I16" s="3">
        <f>+BOP!I84/GDP!$C108*100</f>
        <v>153095549.50877094</v>
      </c>
      <c r="J16" s="3">
        <f>+BOP!J84/GDP!$C108*100</f>
        <v>1023842187.3945173</v>
      </c>
      <c r="K16" s="3">
        <f>+BOP!K84/GDP!$C108*100</f>
        <v>1236432785.7495997</v>
      </c>
      <c r="L16" s="3">
        <f t="shared" si="1"/>
        <v>359781719.90916073</v>
      </c>
      <c r="M16" s="3">
        <f t="shared" si="0"/>
        <v>1288206430.3507166</v>
      </c>
      <c r="N16" s="3">
        <f>+BOP!N84/GDP!$C108*100</f>
        <v>154576002.760793</v>
      </c>
      <c r="O16" s="3">
        <f>+BOP!O84/GDP!$C108*100</f>
        <v>487705725.47972733</v>
      </c>
      <c r="P16" s="3">
        <f>+BOP!P84/GDP!$C108*100</f>
        <v>205205717.14836776</v>
      </c>
      <c r="Q16" s="3">
        <f>+BOP!Q84/GDP!$C108*100</f>
        <v>800500704.87098932</v>
      </c>
      <c r="R16" s="3">
        <f>+BOP!R84/GDP!$C108*100</f>
        <v>1962263938.3921006</v>
      </c>
      <c r="S16" s="3">
        <f>+BOP!S84/GDP!$C108*100</f>
        <v>1695550268.1287661</v>
      </c>
      <c r="T16" s="3">
        <f>+BOP!T84/GDP!$C108*100</f>
        <v>165654458.76244125</v>
      </c>
      <c r="U16" s="3">
        <f>+BOP!U84/GDP!$C108*100</f>
        <v>262775017.75473905</v>
      </c>
      <c r="V16" s="3">
        <f>+BOP!V84/GDP!$C108*100</f>
        <v>-693008395.75769281</v>
      </c>
      <c r="W16" s="3">
        <f t="shared" si="2"/>
        <v>955783413.51243186</v>
      </c>
    </row>
    <row r="17" spans="1:23" x14ac:dyDescent="0.25">
      <c r="A17" s="4">
        <v>43374</v>
      </c>
      <c r="B17" s="3">
        <f>+BOP!B85/GDP!$C109*100</f>
        <v>17848844099.384205</v>
      </c>
      <c r="C17" s="3">
        <f>+BOP!C85/GDP!$C109*100</f>
        <v>14433551738.637024</v>
      </c>
      <c r="D17" s="3">
        <f>+BOP!D85/GDP!$C109*100</f>
        <v>1704924718.1941471</v>
      </c>
      <c r="E17" s="3">
        <f>+BOP!E85/GDP!$C109*100</f>
        <v>3636250107.9215035</v>
      </c>
      <c r="F17" s="3">
        <f>+BOP!F85/GDP!$C109*100</f>
        <v>1605023663.6185675</v>
      </c>
      <c r="G17" s="3">
        <f>+BOP!G85/GDP!$C109*100</f>
        <v>2128552677.0587082</v>
      </c>
      <c r="H17" s="3">
        <f>+BOP!H85/GDP!$C109*100</f>
        <v>177482832.03282943</v>
      </c>
      <c r="I17" s="3">
        <f>+BOP!I85/GDP!$C109*100</f>
        <v>113790483.67167474</v>
      </c>
      <c r="J17" s="3">
        <f>+BOP!J85/GDP!$C109*100</f>
        <v>1007116596.5528909</v>
      </c>
      <c r="K17" s="3">
        <f>+BOP!K85/GDP!$C109*100</f>
        <v>1322348263.9171271</v>
      </c>
      <c r="L17" s="3">
        <f t="shared" si="1"/>
        <v>122681722.16809691</v>
      </c>
      <c r="M17" s="3">
        <f t="shared" si="0"/>
        <v>140666040.61675292</v>
      </c>
      <c r="N17" s="3">
        <f>+BOP!N85/GDP!$C109*100</f>
        <v>-48175048.98176761</v>
      </c>
      <c r="O17" s="3">
        <f>+BOP!O85/GDP!$C109*100</f>
        <v>274189040.86331648</v>
      </c>
      <c r="P17" s="3">
        <f>+BOP!P85/GDP!$C109*100</f>
        <v>170856771.14986452</v>
      </c>
      <c r="Q17" s="3">
        <f>+BOP!Q85/GDP!$C109*100</f>
        <v>-133523000.24656355</v>
      </c>
      <c r="R17" s="3">
        <f>+BOP!R85/GDP!$C109*100</f>
        <v>1014474719.6378212</v>
      </c>
      <c r="S17" s="3">
        <f>+BOP!S85/GDP!$C109*100</f>
        <v>612993927.16697991</v>
      </c>
      <c r="T17" s="3">
        <f>+BOP!T85/GDP!$C109*100</f>
        <v>-711791057.02846909</v>
      </c>
      <c r="U17" s="3">
        <f>+BOP!U85/GDP!$C109*100</f>
        <v>1024130305.9408569</v>
      </c>
      <c r="V17" s="3">
        <f>+BOP!V85/GDP!$C109*100</f>
        <v>-521823470.80597931</v>
      </c>
      <c r="W17" s="3">
        <f t="shared" si="2"/>
        <v>1545953776.7468362</v>
      </c>
    </row>
    <row r="18" spans="1:23" x14ac:dyDescent="0.25">
      <c r="A18" s="4">
        <v>43466</v>
      </c>
      <c r="B18" s="3">
        <f>+BOP!B86/GDP!$C110*100</f>
        <v>15748568302.117516</v>
      </c>
      <c r="C18" s="3">
        <f>+BOP!C86/GDP!$C110*100</f>
        <v>13230832533.381323</v>
      </c>
      <c r="D18" s="3">
        <f>+BOP!D86/GDP!$C110*100</f>
        <v>1688523348.2271395</v>
      </c>
      <c r="E18" s="3">
        <f>+BOP!E86/GDP!$C110*100</f>
        <v>3427226154.4013686</v>
      </c>
      <c r="F18" s="3">
        <f>+BOP!F86/GDP!$C110*100</f>
        <v>2133851788.5082211</v>
      </c>
      <c r="G18" s="3">
        <f>+BOP!G86/GDP!$C110*100</f>
        <v>1920765146.0899844</v>
      </c>
      <c r="H18" s="3">
        <f>+BOP!H86/GDP!$C110*100</f>
        <v>178399160.50208247</v>
      </c>
      <c r="I18" s="3">
        <f>+BOP!I86/GDP!$C110*100</f>
        <v>112689416.36879942</v>
      </c>
      <c r="J18" s="3">
        <f>+BOP!J86/GDP!$C110*100</f>
        <v>884124470.24778998</v>
      </c>
      <c r="K18" s="3">
        <f>+BOP!K86/GDP!$C110*100</f>
        <v>1454906354.2543695</v>
      </c>
      <c r="L18" s="3">
        <f t="shared" si="1"/>
        <v>355569459.92198706</v>
      </c>
      <c r="M18" s="3">
        <f t="shared" si="0"/>
        <v>1080755964.5735126</v>
      </c>
      <c r="N18" s="3">
        <f>+BOP!N86/GDP!$C110*100</f>
        <v>-114506747.07079293</v>
      </c>
      <c r="O18" s="3">
        <f>+BOP!O86/GDP!$C110*100</f>
        <v>626665574.61485672</v>
      </c>
      <c r="P18" s="3">
        <f>+BOP!P86/GDP!$C110*100</f>
        <v>470076206.99277997</v>
      </c>
      <c r="Q18" s="3">
        <f>+BOP!Q86/GDP!$C110*100</f>
        <v>454090389.95865571</v>
      </c>
      <c r="R18" s="3">
        <f>+BOP!R86/GDP!$C110*100</f>
        <v>-157820436.88761374</v>
      </c>
      <c r="S18" s="3">
        <f>+BOP!S86/GDP!$C110*100</f>
        <v>-971027008.51895642</v>
      </c>
      <c r="T18" s="3">
        <f>+BOP!T86/GDP!$C110*100</f>
        <v>-13700466.807755439</v>
      </c>
      <c r="U18" s="3">
        <f>+BOP!U86/GDP!$C110*100</f>
        <v>1057829349.1134912</v>
      </c>
      <c r="V18" s="3">
        <f>+BOP!V86/GDP!$C110*100</f>
        <v>-468330111.58492601</v>
      </c>
      <c r="W18" s="3">
        <f t="shared" si="2"/>
        <v>1526159460.6984172</v>
      </c>
    </row>
    <row r="19" spans="1:23" x14ac:dyDescent="0.25">
      <c r="A19" s="4">
        <v>43556</v>
      </c>
      <c r="B19" s="3">
        <f>+BOP!B87/GDP!$C111*100</f>
        <v>16158369999.305811</v>
      </c>
      <c r="C19" s="3">
        <f>+BOP!C87/GDP!$C111*100</f>
        <v>13499575668.489964</v>
      </c>
      <c r="D19" s="3">
        <f>+BOP!D87/GDP!$C111*100</f>
        <v>1648581733.737133</v>
      </c>
      <c r="E19" s="3">
        <f>+BOP!E87/GDP!$C111*100</f>
        <v>3456436341.6896663</v>
      </c>
      <c r="F19" s="3">
        <f>+BOP!F87/GDP!$C111*100</f>
        <v>1933110003.6299758</v>
      </c>
      <c r="G19" s="3">
        <f>+BOP!G87/GDP!$C111*100</f>
        <v>2175867398.3540139</v>
      </c>
      <c r="H19" s="3">
        <f>+BOP!H87/GDP!$C111*100</f>
        <v>189299040.91185305</v>
      </c>
      <c r="I19" s="3">
        <f>+BOP!I87/GDP!$C111*100</f>
        <v>95070258.683682755</v>
      </c>
      <c r="J19" s="3">
        <f>+BOP!J87/GDP!$C111*100</f>
        <v>991774696.8930099</v>
      </c>
      <c r="K19" s="3">
        <f>+BOP!K87/GDP!$C111*100</f>
        <v>1267497203.7587574</v>
      </c>
      <c r="L19" s="3">
        <f t="shared" si="1"/>
        <v>684692368.4487195</v>
      </c>
      <c r="M19" s="3">
        <f t="shared" si="0"/>
        <v>674708318.12738299</v>
      </c>
      <c r="N19" s="3">
        <f>+BOP!N87/GDP!$C111*100</f>
        <v>237329234.66690561</v>
      </c>
      <c r="O19" s="3">
        <f>+BOP!O87/GDP!$C111*100</f>
        <v>-393204673.33453983</v>
      </c>
      <c r="P19" s="3">
        <f>+BOP!P87/GDP!$C111*100</f>
        <v>447363133.78181392</v>
      </c>
      <c r="Q19" s="3">
        <f>+BOP!Q87/GDP!$C111*100</f>
        <v>1067912991.4619228</v>
      </c>
      <c r="R19" s="3">
        <f>+BOP!R87/GDP!$C111*100</f>
        <v>711662818.83996439</v>
      </c>
      <c r="S19" s="3">
        <f>+BOP!S87/GDP!$C111*100</f>
        <v>-187367331.78979087</v>
      </c>
      <c r="T19" s="3">
        <f>+BOP!T87/GDP!$C111*100</f>
        <v>-255610874.209304</v>
      </c>
      <c r="U19" s="3">
        <f>+BOP!U87/GDP!$C111*100</f>
        <v>702411110.36744845</v>
      </c>
      <c r="V19" s="3">
        <f>+BOP!V87/GDP!$C111*100</f>
        <v>333482035.34655225</v>
      </c>
      <c r="W19" s="3">
        <f t="shared" si="2"/>
        <v>368929075.0208962</v>
      </c>
    </row>
    <row r="20" spans="1:23" x14ac:dyDescent="0.25">
      <c r="A20" s="4">
        <v>43647</v>
      </c>
      <c r="B20" s="3">
        <f>+BOP!B88/GDP!$C112*100</f>
        <v>16748931762.439098</v>
      </c>
      <c r="C20" s="3">
        <f>+BOP!C88/GDP!$C112*100</f>
        <v>13838198271.667444</v>
      </c>
      <c r="D20" s="3">
        <f>+BOP!D88/GDP!$C112*100</f>
        <v>1656672161.9828591</v>
      </c>
      <c r="E20" s="3">
        <f>+BOP!E88/GDP!$C112*100</f>
        <v>3584479506.7480164</v>
      </c>
      <c r="F20" s="3">
        <f>+BOP!F88/GDP!$C112*100</f>
        <v>1884838507.1373186</v>
      </c>
      <c r="G20" s="3">
        <f>+BOP!G88/GDP!$C112*100</f>
        <v>2310434301.3363357</v>
      </c>
      <c r="H20" s="3">
        <f>+BOP!H88/GDP!$C112*100</f>
        <v>173280820.66364473</v>
      </c>
      <c r="I20" s="3">
        <f>+BOP!I88/GDP!$C112*100</f>
        <v>116289994.40138161</v>
      </c>
      <c r="J20" s="3">
        <f>+BOP!J88/GDP!$C112*100</f>
        <v>887222857.52352929</v>
      </c>
      <c r="K20" s="3">
        <f>+BOP!K88/GDP!$C112*100</f>
        <v>950797004.46277237</v>
      </c>
      <c r="L20" s="3">
        <f t="shared" si="1"/>
        <v>761279646.54607725</v>
      </c>
      <c r="M20" s="3">
        <f t="shared" si="0"/>
        <v>1262916893.0228291</v>
      </c>
      <c r="N20" s="3">
        <f>+BOP!N88/GDP!$C112*100</f>
        <v>257833031.63997364</v>
      </c>
      <c r="O20" s="3">
        <f>+BOP!O88/GDP!$C112*100</f>
        <v>368066822.59543359</v>
      </c>
      <c r="P20" s="3">
        <f>+BOP!P88/GDP!$C112*100</f>
        <v>503446614.90610361</v>
      </c>
      <c r="Q20" s="3">
        <f>+BOP!Q88/GDP!$C112*100</f>
        <v>894850070.42739534</v>
      </c>
      <c r="R20" s="3">
        <f>+BOP!R88/GDP!$C112*100</f>
        <v>662158137.51527631</v>
      </c>
      <c r="S20" s="3">
        <f>+BOP!S88/GDP!$C112*100</f>
        <v>-45205419.575827174</v>
      </c>
      <c r="T20" s="3">
        <f>+BOP!T88/GDP!$C112*100</f>
        <v>-185836991.25206214</v>
      </c>
      <c r="U20" s="3">
        <f>+BOP!U88/GDP!$C112*100</f>
        <v>614321178.06976259</v>
      </c>
      <c r="V20" s="3">
        <f>+BOP!V88/GDP!$C112*100</f>
        <v>-7030763.9072503457</v>
      </c>
      <c r="W20" s="3">
        <f t="shared" si="2"/>
        <v>621351941.97701299</v>
      </c>
    </row>
    <row r="21" spans="1:23" x14ac:dyDescent="0.25">
      <c r="A21" s="4">
        <v>43739</v>
      </c>
      <c r="B21" s="3">
        <f>+BOP!B89/GDP!$C113*100</f>
        <v>17013439949.393436</v>
      </c>
      <c r="C21" s="3">
        <f>+BOP!C89/GDP!$C113*100</f>
        <v>14286595027.505272</v>
      </c>
      <c r="D21" s="3">
        <f>+BOP!D89/GDP!$C113*100</f>
        <v>1729978996.0072894</v>
      </c>
      <c r="E21" s="3">
        <f>+BOP!E89/GDP!$C113*100</f>
        <v>3441756474.7605467</v>
      </c>
      <c r="F21" s="3">
        <f>+BOP!F89/GDP!$C113*100</f>
        <v>1575370330.1433794</v>
      </c>
      <c r="G21" s="3">
        <f>+BOP!G89/GDP!$C113*100</f>
        <v>2196331824.4715838</v>
      </c>
      <c r="H21" s="3">
        <f>+BOP!H89/GDP!$C113*100</f>
        <v>171722944.16080657</v>
      </c>
      <c r="I21" s="3">
        <f>+BOP!I89/GDP!$C113*100</f>
        <v>106994601.23737222</v>
      </c>
      <c r="J21" s="3">
        <f>+BOP!J89/GDP!$C113*100</f>
        <v>1002634702.4454007</v>
      </c>
      <c r="K21" s="3">
        <f>+BOP!K89/GDP!$C113*100</f>
        <v>1475408834.9978774</v>
      </c>
      <c r="L21" s="3">
        <f t="shared" si="1"/>
        <v>657512222.7675097</v>
      </c>
      <c r="M21" s="3">
        <f t="shared" si="0"/>
        <v>1042245371.387826</v>
      </c>
      <c r="N21" s="3">
        <f>+BOP!N89/GDP!$C113*100</f>
        <v>424262227.99692219</v>
      </c>
      <c r="O21" s="3">
        <f>+BOP!O89/GDP!$C113*100</f>
        <v>643574731.77265453</v>
      </c>
      <c r="P21" s="3">
        <f>+BOP!P89/GDP!$C113*100</f>
        <v>233249994.77058756</v>
      </c>
      <c r="Q21" s="3">
        <f>+BOP!Q89/GDP!$C113*100</f>
        <v>398670639.61517137</v>
      </c>
      <c r="R21" s="3">
        <f>+BOP!R89/GDP!$C113*100</f>
        <v>289513203.72087348</v>
      </c>
      <c r="S21" s="3">
        <f>+BOP!S89/GDP!$C113*100</f>
        <v>-1489790.9713310006</v>
      </c>
      <c r="T21" s="3">
        <f>+BOP!T89/GDP!$C113*100</f>
        <v>-74050919.656217813</v>
      </c>
      <c r="U21" s="3">
        <f>+BOP!U89/GDP!$C113*100</f>
        <v>458834291.7301622</v>
      </c>
      <c r="V21" s="3">
        <f>+BOP!V89/GDP!$C113*100</f>
        <v>-595511384.32458961</v>
      </c>
      <c r="W21" s="3">
        <f t="shared" si="2"/>
        <v>1054345676.0547519</v>
      </c>
    </row>
    <row r="22" spans="1:23" x14ac:dyDescent="0.25">
      <c r="A22" s="4">
        <v>43831</v>
      </c>
      <c r="B22" s="3">
        <f>+BOP!B90/GDP!$C114*100</f>
        <v>15505055552.943563</v>
      </c>
      <c r="C22" s="3">
        <f>+BOP!C90/GDP!$C114*100</f>
        <v>14395260592.552006</v>
      </c>
      <c r="D22" s="3">
        <f>+BOP!D90/GDP!$C114*100</f>
        <v>1625929347.4080279</v>
      </c>
      <c r="E22" s="3">
        <f>+BOP!E90/GDP!$C114*100</f>
        <v>3163645580.380558</v>
      </c>
      <c r="F22" s="3">
        <f>+BOP!F90/GDP!$C114*100</f>
        <v>956982472.42673767</v>
      </c>
      <c r="G22" s="3">
        <f>+BOP!G90/GDP!$C114*100</f>
        <v>1645507492.8621411</v>
      </c>
      <c r="H22" s="3">
        <f>+BOP!H90/GDP!$C114*100</f>
        <v>236289233.26855856</v>
      </c>
      <c r="I22" s="3">
        <f>+BOP!I90/GDP!$C114*100</f>
        <v>218924877.4214175</v>
      </c>
      <c r="J22" s="3">
        <f>+BOP!J90/GDP!$C114*100</f>
        <v>1096437150.4820063</v>
      </c>
      <c r="K22" s="3">
        <f>+BOP!K90/GDP!$C114*100</f>
        <v>1310762306.6228657</v>
      </c>
      <c r="L22" s="3">
        <f t="shared" si="1"/>
        <v>1260112875.9032011</v>
      </c>
      <c r="M22" s="3">
        <f t="shared" si="0"/>
        <v>-85595152.495008588</v>
      </c>
      <c r="N22" s="3">
        <f>+BOP!N90/GDP!$C114*100</f>
        <v>1031529446.8646549</v>
      </c>
      <c r="O22" s="3">
        <f>+BOP!O90/GDP!$C114*100</f>
        <v>-225790433.74851811</v>
      </c>
      <c r="P22" s="3">
        <f>+BOP!P90/GDP!$C114*100</f>
        <v>228583429.03854617</v>
      </c>
      <c r="Q22" s="3">
        <f>+BOP!Q90/GDP!$C114*100</f>
        <v>140195281.25350952</v>
      </c>
      <c r="R22" s="3">
        <f>+BOP!R90/GDP!$C114*100</f>
        <v>428109077.76411891</v>
      </c>
      <c r="S22" s="3">
        <f>+BOP!S90/GDP!$C114*100</f>
        <v>835350915.75729048</v>
      </c>
      <c r="T22" s="3">
        <f>+BOP!T90/GDP!$C114*100</f>
        <v>-1083958329.1577241</v>
      </c>
      <c r="U22" s="3">
        <f>+BOP!U90/GDP!$C114*100</f>
        <v>-1099081937.1692324</v>
      </c>
      <c r="V22" s="3">
        <f>+BOP!V90/GDP!$C114*100</f>
        <v>-226911068.05726141</v>
      </c>
      <c r="W22" s="3">
        <f t="shared" si="2"/>
        <v>-872170869.1119709</v>
      </c>
    </row>
    <row r="23" spans="1:23" x14ac:dyDescent="0.25">
      <c r="A23" s="4">
        <v>43922</v>
      </c>
      <c r="B23" s="3">
        <f>+BOP!B91/GDP!$C115*100</f>
        <v>16608692208.777206</v>
      </c>
      <c r="C23" s="3">
        <f>+BOP!C91/GDP!$C115*100</f>
        <v>12365813386.373709</v>
      </c>
      <c r="D23" s="3">
        <f>+BOP!D91/GDP!$C115*100</f>
        <v>1498183288.0161221</v>
      </c>
      <c r="E23" s="3">
        <f>+BOP!E91/GDP!$C115*100</f>
        <v>2412143861.0478625</v>
      </c>
      <c r="F23" s="3">
        <f>+BOP!F91/GDP!$C115*100</f>
        <v>2016572950.689146</v>
      </c>
      <c r="G23" s="3">
        <f>+BOP!G91/GDP!$C115*100</f>
        <v>2727503948.3467135</v>
      </c>
      <c r="H23" s="3">
        <f>+BOP!H91/GDP!$C115*100</f>
        <v>225295680.75855029</v>
      </c>
      <c r="I23" s="3">
        <f>+BOP!I91/GDP!$C115*100</f>
        <v>188407746.81323355</v>
      </c>
      <c r="J23" s="3">
        <f>+BOP!J91/GDP!$C115*100</f>
        <v>1145923427.9918573</v>
      </c>
      <c r="K23" s="3">
        <f>+BOP!K91/GDP!$C115*100</f>
        <v>1405876649.9845326</v>
      </c>
      <c r="L23" s="3">
        <f t="shared" si="1"/>
        <v>580066036.85055935</v>
      </c>
      <c r="M23" s="3">
        <f t="shared" si="0"/>
        <v>1682704122.2903843</v>
      </c>
      <c r="N23" s="3">
        <f>+BOP!N91/GDP!$C115*100</f>
        <v>313458524.70167905</v>
      </c>
      <c r="O23" s="3">
        <f>+BOP!O91/GDP!$C115*100</f>
        <v>764635365.62432361</v>
      </c>
      <c r="P23" s="3">
        <f>+BOP!P91/GDP!$C115*100</f>
        <v>266607512.14888027</v>
      </c>
      <c r="Q23" s="3">
        <f>+BOP!Q91/GDP!$C115*100</f>
        <v>918068756.66606069</v>
      </c>
      <c r="R23" s="3">
        <f>+BOP!R91/GDP!$C115*100</f>
        <v>2079030367.2788818</v>
      </c>
      <c r="S23" s="3">
        <f>+BOP!S91/GDP!$C115*100</f>
        <v>113141499.40604645</v>
      </c>
      <c r="T23" s="3">
        <f>+BOP!T91/GDP!$C115*100</f>
        <v>478287191.44905823</v>
      </c>
      <c r="U23" s="3">
        <f>+BOP!U91/GDP!$C115*100</f>
        <v>2654875185.659503</v>
      </c>
      <c r="V23" s="3">
        <f>+BOP!V91/GDP!$C115*100</f>
        <v>1191305225.5236716</v>
      </c>
      <c r="W23" s="3">
        <f t="shared" si="2"/>
        <v>1463569960.1358314</v>
      </c>
    </row>
    <row r="24" spans="1:23" x14ac:dyDescent="0.25">
      <c r="A24" s="4">
        <v>44013</v>
      </c>
      <c r="B24" s="3">
        <f>+BOP!B92/GDP!$C116*100</f>
        <v>17339344491.642262</v>
      </c>
      <c r="C24" s="3">
        <f>+BOP!C92/GDP!$C116*100</f>
        <v>13522675393.360706</v>
      </c>
      <c r="D24" s="3">
        <f>+BOP!D92/GDP!$C116*100</f>
        <v>1477706982.6896973</v>
      </c>
      <c r="E24" s="3">
        <f>+BOP!E92/GDP!$C116*100</f>
        <v>2433344533.1823173</v>
      </c>
      <c r="F24" s="3">
        <f>+BOP!F92/GDP!$C116*100</f>
        <v>1915906821.6680455</v>
      </c>
      <c r="G24" s="3">
        <f>+BOP!G92/GDP!$C116*100</f>
        <v>2747181855.1764107</v>
      </c>
      <c r="H24" s="3">
        <f>+BOP!H92/GDP!$C116*100</f>
        <v>244335986.1555438</v>
      </c>
      <c r="I24" s="3">
        <f>+BOP!I92/GDP!$C116*100</f>
        <v>178281255.63550746</v>
      </c>
      <c r="J24" s="3">
        <f>+BOP!J92/GDP!$C116*100</f>
        <v>1059618484.0482239</v>
      </c>
      <c r="K24" s="3">
        <f>+BOP!K92/GDP!$C116*100</f>
        <v>1891230436.802382</v>
      </c>
      <c r="L24" s="3">
        <f t="shared" si="1"/>
        <v>891362945.89748406</v>
      </c>
      <c r="M24" s="3">
        <f t="shared" si="0"/>
        <v>2380250820.1008911</v>
      </c>
      <c r="N24" s="3">
        <f>+BOP!N92/GDP!$C116*100</f>
        <v>769375329.66508687</v>
      </c>
      <c r="O24" s="3">
        <f>+BOP!O92/GDP!$C116*100</f>
        <v>572903462.90255928</v>
      </c>
      <c r="P24" s="3">
        <f>+BOP!P92/GDP!$C116*100</f>
        <v>121987616.23239724</v>
      </c>
      <c r="Q24" s="3">
        <f>+BOP!Q92/GDP!$C116*100</f>
        <v>1807347357.1983318</v>
      </c>
      <c r="R24" s="3">
        <f>+BOP!R92/GDP!$C116*100</f>
        <v>3127285637.1497622</v>
      </c>
      <c r="S24" s="3">
        <f>+BOP!S92/GDP!$C116*100</f>
        <v>1065343080.3846257</v>
      </c>
      <c r="T24" s="3">
        <f>+BOP!T92/GDP!$C116*100</f>
        <v>479262404.20351255</v>
      </c>
      <c r="U24" s="3">
        <f>+BOP!U92/GDP!$C116*100</f>
        <v>2095811244.8006139</v>
      </c>
      <c r="V24" s="3">
        <f>+BOP!V92/GDP!$C116*100</f>
        <v>285619720.23164344</v>
      </c>
      <c r="W24" s="3">
        <f t="shared" si="2"/>
        <v>1810191524.5689704</v>
      </c>
    </row>
    <row r="25" spans="1:23" x14ac:dyDescent="0.25">
      <c r="A25" s="4">
        <v>44105</v>
      </c>
      <c r="B25" s="3">
        <f>+BOP!B93/GDP!$C117*100</f>
        <v>17421373992.983677</v>
      </c>
      <c r="C25" s="3">
        <f>+BOP!C93/GDP!$C117*100</f>
        <v>13266428139.045729</v>
      </c>
      <c r="D25" s="3">
        <f>+BOP!D93/GDP!$C117*100</f>
        <v>1530141243.4336333</v>
      </c>
      <c r="E25" s="3">
        <f>+BOP!E93/GDP!$C117*100</f>
        <v>2289028777.3944964</v>
      </c>
      <c r="F25" s="3">
        <f>+BOP!F93/GDP!$C117*100</f>
        <v>1599395613.0011201</v>
      </c>
      <c r="G25" s="3">
        <f>+BOP!G93/GDP!$C117*100</f>
        <v>2501985166.0953856</v>
      </c>
      <c r="H25" s="3">
        <f>+BOP!H93/GDP!$C117*100</f>
        <v>254677958.97257072</v>
      </c>
      <c r="I25" s="3">
        <f>+BOP!I93/GDP!$C117*100</f>
        <v>158444629.04454499</v>
      </c>
      <c r="J25" s="3">
        <f>+BOP!J93/GDP!$C117*100</f>
        <v>838127954.89894426</v>
      </c>
      <c r="K25" s="3">
        <f>+BOP!K93/GDP!$C117*100</f>
        <v>2062757824.1860278</v>
      </c>
      <c r="L25" s="3">
        <f t="shared" si="1"/>
        <v>1303981140.1048088</v>
      </c>
      <c r="M25" s="3">
        <f t="shared" si="0"/>
        <v>2324611327.894278</v>
      </c>
      <c r="N25" s="3">
        <f>+BOP!N93/GDP!$C117*100</f>
        <v>1356095939.8761287</v>
      </c>
      <c r="O25" s="3">
        <f>+BOP!O93/GDP!$C117*100</f>
        <v>911356830.91697192</v>
      </c>
      <c r="P25" s="3">
        <f>+BOP!P93/GDP!$C117*100</f>
        <v>-52114799.771319762</v>
      </c>
      <c r="Q25" s="3">
        <f>+BOP!Q93/GDP!$C117*100</f>
        <v>1413254496.9773061</v>
      </c>
      <c r="R25" s="3">
        <f>+BOP!R93/GDP!$C117*100</f>
        <v>3031071026.663168</v>
      </c>
      <c r="S25" s="3">
        <f>+BOP!S93/GDP!$C117*100</f>
        <v>440382777.37308609</v>
      </c>
      <c r="T25" s="3">
        <f>+BOP!T93/GDP!$C117*100</f>
        <v>693088502.52656114</v>
      </c>
      <c r="U25" s="3">
        <f>+BOP!U93/GDP!$C117*100</f>
        <v>2589702096.8108597</v>
      </c>
      <c r="V25" s="3">
        <f>+BOP!V93/GDP!$C117*100</f>
        <v>1036395012.9267246</v>
      </c>
      <c r="W25" s="3">
        <f t="shared" si="2"/>
        <v>1553307083.8841352</v>
      </c>
    </row>
    <row r="26" spans="1:23" x14ac:dyDescent="0.25">
      <c r="A26" s="4">
        <v>44197</v>
      </c>
      <c r="B26" s="3">
        <f>+BOP!B94/GDP!$C118*100</f>
        <v>17077765761.466047</v>
      </c>
      <c r="C26" s="3">
        <f>+BOP!C94/GDP!$C118*100</f>
        <v>13694611444.716448</v>
      </c>
      <c r="D26" s="3">
        <f>+BOP!D94/GDP!$C118*100</f>
        <v>1705543296.6632414</v>
      </c>
      <c r="E26" s="3">
        <f>+BOP!E94/GDP!$C118*100</f>
        <v>2386791870.8753595</v>
      </c>
      <c r="F26" s="3">
        <f>+BOP!F94/GDP!$C118*100</f>
        <v>1878746730.2916501</v>
      </c>
      <c r="G26" s="3">
        <f>+BOP!G94/GDP!$C118*100</f>
        <v>2508524593.7850018</v>
      </c>
      <c r="H26" s="3">
        <f>+BOP!H94/GDP!$C118*100</f>
        <v>252253085.04308364</v>
      </c>
      <c r="I26" s="3">
        <f>+BOP!I94/GDP!$C118*100</f>
        <v>192675980.34748292</v>
      </c>
      <c r="J26" s="3">
        <f>+BOP!J94/GDP!$C118*100</f>
        <v>901952496.58705795</v>
      </c>
      <c r="K26" s="3">
        <f>+BOP!K94/GDP!$C118*100</f>
        <v>2172120543.8110576</v>
      </c>
      <c r="L26" s="3">
        <f t="shared" si="1"/>
        <v>1606654350.5009546</v>
      </c>
      <c r="M26" s="3">
        <f t="shared" si="0"/>
        <v>1463404315.9084215</v>
      </c>
      <c r="N26" s="3">
        <f>+BOP!N94/GDP!$C118*100</f>
        <v>1333024244.8674827</v>
      </c>
      <c r="O26" s="3">
        <f>+BOP!O94/GDP!$C118*100</f>
        <v>290927735.43981057</v>
      </c>
      <c r="P26" s="3">
        <f>+BOP!P94/GDP!$C118*100</f>
        <v>273630105.63347185</v>
      </c>
      <c r="Q26" s="3">
        <f>+BOP!Q94/GDP!$C118*100</f>
        <v>1172476580.468611</v>
      </c>
      <c r="R26" s="3">
        <f>+BOP!R94/GDP!$C118*100</f>
        <v>3976905719.8514538</v>
      </c>
      <c r="S26" s="3">
        <f>+BOP!S94/GDP!$C118*100</f>
        <v>1434519541.3176067</v>
      </c>
      <c r="T26" s="3">
        <f>+BOP!T94/GDP!$C118*100</f>
        <v>558783602.35523725</v>
      </c>
      <c r="U26" s="3">
        <f>+BOP!U94/GDP!$C118*100</f>
        <v>2131704983.7397246</v>
      </c>
      <c r="V26" s="3">
        <f>+BOP!V94/GDP!$C118*100</f>
        <v>1889132287.4115558</v>
      </c>
      <c r="W26" s="3">
        <f t="shared" si="2"/>
        <v>242572696.32816887</v>
      </c>
    </row>
    <row r="27" spans="1:23" x14ac:dyDescent="0.25">
      <c r="A27" s="4">
        <v>44287</v>
      </c>
      <c r="B27" s="3">
        <f>+BOP!B95/GDP!$C119*100</f>
        <v>16757519198.475166</v>
      </c>
      <c r="C27" s="3">
        <f>+BOP!C95/GDP!$C119*100</f>
        <v>14259815803.250698</v>
      </c>
      <c r="D27" s="3">
        <f>+BOP!D95/GDP!$C119*100</f>
        <v>1720528353.6584754</v>
      </c>
      <c r="E27" s="3">
        <f>+BOP!E95/GDP!$C119*100</f>
        <v>2336362980.3711205</v>
      </c>
      <c r="F27" s="3">
        <f>+BOP!F95/GDP!$C119*100</f>
        <v>2204289956.877594</v>
      </c>
      <c r="G27" s="3">
        <f>+BOP!G95/GDP!$C119*100</f>
        <v>2830236092.0155969</v>
      </c>
      <c r="H27" s="3">
        <f>+BOP!H95/GDP!$C119*100</f>
        <v>261296842.4197672</v>
      </c>
      <c r="I27" s="3">
        <f>+BOP!I95/GDP!$C119*100</f>
        <v>171819311.32755157</v>
      </c>
      <c r="J27" s="3">
        <f>+BOP!J95/GDP!$C119*100</f>
        <v>1041768720.4310285</v>
      </c>
      <c r="K27" s="3">
        <f>+BOP!K95/GDP!$C119*100</f>
        <v>1818314576.3441515</v>
      </c>
      <c r="L27" s="3">
        <f t="shared" si="1"/>
        <v>639366908.71433783</v>
      </c>
      <c r="M27" s="3">
        <f t="shared" si="0"/>
        <v>600460255.6330421</v>
      </c>
      <c r="N27" s="3">
        <f>+BOP!N95/GDP!$C119*100</f>
        <v>310893883.48415619</v>
      </c>
      <c r="O27" s="3">
        <f>+BOP!O95/GDP!$C119*100</f>
        <v>588724718.15497947</v>
      </c>
      <c r="P27" s="3">
        <f>+BOP!P95/GDP!$C119*100</f>
        <v>328473025.23018157</v>
      </c>
      <c r="Q27" s="3">
        <f>+BOP!Q95/GDP!$C119*100</f>
        <v>11735537.478062667</v>
      </c>
      <c r="R27" s="3">
        <f>+BOP!R95/GDP!$C119*100</f>
        <v>2522477571.9291544</v>
      </c>
      <c r="S27" s="3">
        <f>+BOP!S95/GDP!$C119*100</f>
        <v>1798975264.6148164</v>
      </c>
      <c r="T27" s="3">
        <f>+BOP!T95/GDP!$C119*100</f>
        <v>1055030890.5835444</v>
      </c>
      <c r="U27" s="3">
        <f>+BOP!U95/GDP!$C119*100</f>
        <v>1345400164.466033</v>
      </c>
      <c r="V27" s="3">
        <f>+BOP!V95/GDP!$C119*100</f>
        <v>984559116.56675148</v>
      </c>
      <c r="W27" s="3">
        <f t="shared" si="2"/>
        <v>360841047.8992815</v>
      </c>
    </row>
    <row r="28" spans="1:23" x14ac:dyDescent="0.25">
      <c r="A28" s="4">
        <v>44378</v>
      </c>
      <c r="B28" s="3">
        <f>+BOP!B96/GDP!$C120*100</f>
        <v>17880180094.46228</v>
      </c>
      <c r="C28" s="3">
        <f>+BOP!C96/GDP!$C120*100</f>
        <v>14921849392.889881</v>
      </c>
      <c r="D28" s="3">
        <f>+BOP!D96/GDP!$C120*100</f>
        <v>1921019436.5162737</v>
      </c>
      <c r="E28" s="3">
        <f>+BOP!E96/GDP!$C120*100</f>
        <v>2513094316.6056361</v>
      </c>
      <c r="F28" s="3">
        <f>+BOP!F96/GDP!$C120*100</f>
        <v>1788354903.0261166</v>
      </c>
      <c r="G28" s="3">
        <f>+BOP!G96/GDP!$C120*100</f>
        <v>2384414248.1621423</v>
      </c>
      <c r="H28" s="3">
        <f>+BOP!H96/GDP!$C120*100</f>
        <v>253093314.12754548</v>
      </c>
      <c r="I28" s="3">
        <f>+BOP!I96/GDP!$C120*100</f>
        <v>179638718.01567084</v>
      </c>
      <c r="J28" s="3">
        <f>+BOP!J96/GDP!$C120*100</f>
        <v>905922913.39055657</v>
      </c>
      <c r="K28" s="3">
        <f>+BOP!K96/GDP!$C120*100</f>
        <v>1884751253.3793416</v>
      </c>
      <c r="L28" s="3">
        <f t="shared" si="1"/>
        <v>96751116.041739032</v>
      </c>
      <c r="M28" s="3">
        <f t="shared" si="0"/>
        <v>602199695.10099697</v>
      </c>
      <c r="N28" s="3">
        <f>+BOP!N96/GDP!$C120*100</f>
        <v>-68110036.55254285</v>
      </c>
      <c r="O28" s="3">
        <f>+BOP!O96/GDP!$C120*100</f>
        <v>164015148.84185499</v>
      </c>
      <c r="P28" s="3">
        <f>+BOP!P96/GDP!$C120*100</f>
        <v>164861152.59428188</v>
      </c>
      <c r="Q28" s="3">
        <f>+BOP!Q96/GDP!$C120*100</f>
        <v>438184546.25914192</v>
      </c>
      <c r="R28" s="3">
        <f>+BOP!R96/GDP!$C120*100</f>
        <v>931678122.08072138</v>
      </c>
      <c r="S28" s="3">
        <f>+BOP!S96/GDP!$C120*100</f>
        <v>57319130.120669447</v>
      </c>
      <c r="T28" s="3">
        <f>+BOP!T96/GDP!$C120*100</f>
        <v>1541376903.5166276</v>
      </c>
      <c r="U28" s="3">
        <f>+BOP!U96/GDP!$C120*100</f>
        <v>1843651072.4589036</v>
      </c>
      <c r="V28" s="3">
        <f>+BOP!V96/GDP!$C120*100</f>
        <v>893099604.92870998</v>
      </c>
      <c r="W28" s="3">
        <f t="shared" si="2"/>
        <v>950551467.53019357</v>
      </c>
    </row>
    <row r="29" spans="1:23" x14ac:dyDescent="0.25">
      <c r="A29" s="4">
        <v>44470</v>
      </c>
      <c r="B29" s="3">
        <f>+BOP!B97/GDP!$C121*100</f>
        <v>18958300896.294167</v>
      </c>
      <c r="C29" s="3">
        <f>+BOP!C97/GDP!$C121*100</f>
        <v>15418785822.333145</v>
      </c>
      <c r="D29" s="3">
        <f>+BOP!D97/GDP!$C121*100</f>
        <v>2102837881.2482133</v>
      </c>
      <c r="E29" s="3">
        <f>+BOP!E97/GDP!$C121*100</f>
        <v>2454953104.1132288</v>
      </c>
      <c r="F29" s="3">
        <f>+BOP!F97/GDP!$C121*100</f>
        <v>1350837739.0187972</v>
      </c>
      <c r="G29" s="3">
        <f>+BOP!G97/GDP!$C121*100</f>
        <v>2227199705.3608418</v>
      </c>
      <c r="H29" s="3">
        <f>+BOP!H97/GDP!$C121*100</f>
        <v>304609300.51521838</v>
      </c>
      <c r="I29" s="3">
        <f>+BOP!I97/GDP!$C121*100</f>
        <v>180921667.57089272</v>
      </c>
      <c r="J29" s="3">
        <f>+BOP!J97/GDP!$C121*100</f>
        <v>1075947289.9007001</v>
      </c>
      <c r="K29" s="3">
        <f>+BOP!K97/GDP!$C121*100</f>
        <v>1716510005.6694241</v>
      </c>
      <c r="L29" s="3">
        <f t="shared" si="1"/>
        <v>467995694.81288642</v>
      </c>
      <c r="M29" s="3">
        <f t="shared" si="0"/>
        <v>1234973512.8413668</v>
      </c>
      <c r="N29" s="3">
        <f>+BOP!N97/GDP!$C121*100</f>
        <v>337363405.46447617</v>
      </c>
      <c r="O29" s="3">
        <f>+BOP!O97/GDP!$C121*100</f>
        <v>758712687.96770465</v>
      </c>
      <c r="P29" s="3">
        <f>+BOP!P97/GDP!$C121*100</f>
        <v>130632289.34841025</v>
      </c>
      <c r="Q29" s="3">
        <f>+BOP!Q97/GDP!$C121*100</f>
        <v>476260824.87366211</v>
      </c>
      <c r="R29" s="3">
        <f>+BOP!R97/GDP!$C121*100</f>
        <v>1901357671.1638212</v>
      </c>
      <c r="S29" s="3">
        <f>+BOP!S97/GDP!$C121*100</f>
        <v>331110219.27359623</v>
      </c>
      <c r="T29" s="3">
        <f>+BOP!T97/GDP!$C121*100</f>
        <v>965384292.85884142</v>
      </c>
      <c r="U29" s="3">
        <f>+BOP!U97/GDP!$C121*100</f>
        <v>2434725517.6983042</v>
      </c>
      <c r="V29" s="3">
        <f>+BOP!V97/GDP!$C121*100</f>
        <v>1080876972.6311438</v>
      </c>
      <c r="W29" s="3">
        <f t="shared" si="2"/>
        <v>1353848545.0671604</v>
      </c>
    </row>
    <row r="30" spans="1:23" x14ac:dyDescent="0.25">
      <c r="A30" s="4">
        <v>44562</v>
      </c>
      <c r="B30" s="3">
        <f>+BOP!B98/GDP!$C122*100</f>
        <v>17594672572.486324</v>
      </c>
      <c r="C30" s="3">
        <f>+BOP!C98/GDP!$C122*100</f>
        <v>14176119508.362024</v>
      </c>
      <c r="D30" s="3">
        <f>+BOP!D98/GDP!$C122*100</f>
        <v>2104746635.2915626</v>
      </c>
      <c r="E30" s="3">
        <f>+BOP!E98/GDP!$C122*100</f>
        <v>2365961824.4866428</v>
      </c>
      <c r="F30" s="3">
        <f>+BOP!F98/GDP!$C122*100</f>
        <v>1342148746.9977436</v>
      </c>
      <c r="G30" s="3">
        <f>+BOP!G98/GDP!$C122*100</f>
        <v>2235656705.1902432</v>
      </c>
      <c r="H30" s="3">
        <f>+BOP!H98/GDP!$C122*100</f>
        <v>241722527.83857068</v>
      </c>
      <c r="I30" s="3">
        <f>+BOP!I98/GDP!$C122*100</f>
        <v>161165312.18341556</v>
      </c>
      <c r="J30" s="3">
        <f>+BOP!J98/GDP!$C122*100</f>
        <v>1243502855.1958537</v>
      </c>
      <c r="K30" s="3">
        <f>+BOP!K98/GDP!$C122*100</f>
        <v>2212858074.6983376</v>
      </c>
      <c r="L30" s="3">
        <f t="shared" si="1"/>
        <v>794161625.05218482</v>
      </c>
      <c r="M30" s="3">
        <f t="shared" si="0"/>
        <v>-707285714.99245024</v>
      </c>
      <c r="N30" s="3">
        <f>+BOP!N98/GDP!$C122*100</f>
        <v>257145684.08911616</v>
      </c>
      <c r="O30" s="3">
        <f>+BOP!O98/GDP!$C122*100</f>
        <v>-68738182.959107921</v>
      </c>
      <c r="P30" s="3">
        <f>+BOP!P98/GDP!$C122*100</f>
        <v>537015940.9630686</v>
      </c>
      <c r="Q30" s="3">
        <f>+BOP!Q98/GDP!$C122*100</f>
        <v>-638547532.03334236</v>
      </c>
      <c r="R30" s="3">
        <f>+BOP!R98/GDP!$C122*100</f>
        <v>-170545461.42070764</v>
      </c>
      <c r="S30" s="3">
        <f>+BOP!S98/GDP!$C122*100</f>
        <v>-595484137.22738314</v>
      </c>
      <c r="T30" s="3">
        <f>+BOP!T98/GDP!$C122*100</f>
        <v>602471496.10977745</v>
      </c>
      <c r="U30" s="3">
        <f>+BOP!U98/GDP!$C122*100</f>
        <v>2344387132.3918657</v>
      </c>
      <c r="V30" s="3">
        <f>+BOP!V98/GDP!$C122*100</f>
        <v>1681848058.650115</v>
      </c>
      <c r="W30" s="3">
        <f t="shared" si="2"/>
        <v>662539073.74175072</v>
      </c>
    </row>
    <row r="31" spans="1:23" x14ac:dyDescent="0.25">
      <c r="A31" s="4">
        <v>44652</v>
      </c>
      <c r="B31" s="3">
        <f>+BOP!B99/GDP!$C123*100</f>
        <v>18123230651.286728</v>
      </c>
      <c r="C31" s="3">
        <f>+BOP!C99/GDP!$C123*100</f>
        <v>14399797663.828304</v>
      </c>
      <c r="D31" s="3">
        <f>+BOP!D99/GDP!$C123*100</f>
        <v>1998737290.2483616</v>
      </c>
      <c r="E31" s="3">
        <f>+BOP!E99/GDP!$C123*100</f>
        <v>2411746735.1450973</v>
      </c>
      <c r="F31" s="3">
        <f>+BOP!F99/GDP!$C123*100</f>
        <v>1119093399.318244</v>
      </c>
      <c r="G31" s="3">
        <f>+BOP!G99/GDP!$C123*100</f>
        <v>2615526284.7401395</v>
      </c>
      <c r="H31" s="3">
        <f>+BOP!H99/GDP!$C123*100</f>
        <v>261288439.32557303</v>
      </c>
      <c r="I31" s="3">
        <f>+BOP!I99/GDP!$C123*100</f>
        <v>133017486.87918554</v>
      </c>
      <c r="J31" s="3">
        <f>+BOP!J99/GDP!$C123*100</f>
        <v>833169434.81918836</v>
      </c>
      <c r="K31" s="3">
        <f>+BOP!K99/GDP!$C123*100</f>
        <v>909384898.67298901</v>
      </c>
      <c r="L31" s="3">
        <f t="shared" si="1"/>
        <v>976942998.9730494</v>
      </c>
      <c r="M31" s="3">
        <f t="shared" si="0"/>
        <v>-850016269.40269423</v>
      </c>
      <c r="N31" s="3">
        <f>+BOP!N99/GDP!$C123*100</f>
        <v>261316166.49577072</v>
      </c>
      <c r="O31" s="3">
        <f>+BOP!O99/GDP!$C123*100</f>
        <v>331755639.47478557</v>
      </c>
      <c r="P31" s="3">
        <f>+BOP!P99/GDP!$C123*100</f>
        <v>715626832.47727871</v>
      </c>
      <c r="Q31" s="3">
        <f>+BOP!Q99/GDP!$C123*100</f>
        <v>-1181771908.8774798</v>
      </c>
      <c r="R31" s="3">
        <f>+BOP!R99/GDP!$C123*100</f>
        <v>-681006075.38308704</v>
      </c>
      <c r="S31" s="3">
        <f>+BOP!S99/GDP!$C123*100</f>
        <v>-124969148.74458683</v>
      </c>
      <c r="T31" s="3">
        <f>+BOP!T99/GDP!$C123*100</f>
        <v>-448006486.72583371</v>
      </c>
      <c r="U31" s="3">
        <f>+BOP!U99/GDP!$C123*100</f>
        <v>1942261609.5861831</v>
      </c>
      <c r="V31" s="3">
        <f>+BOP!V99/GDP!$C123*100</f>
        <v>899735900.60950184</v>
      </c>
      <c r="W31" s="3">
        <f t="shared" si="2"/>
        <v>1042525708.9766812</v>
      </c>
    </row>
    <row r="32" spans="1:23" x14ac:dyDescent="0.25">
      <c r="A32" s="4">
        <v>44743</v>
      </c>
      <c r="B32" s="3">
        <f>+BOP!B100/GDP!$C124*100</f>
        <v>18970837462.223843</v>
      </c>
      <c r="C32" s="3">
        <f>+BOP!C100/GDP!$C124*100</f>
        <v>14866126881.965086</v>
      </c>
      <c r="D32" s="3">
        <f>+BOP!D100/GDP!$C124*100</f>
        <v>2100835604.2482138</v>
      </c>
      <c r="E32" s="3">
        <f>+BOP!E100/GDP!$C124*100</f>
        <v>2638234705.8408279</v>
      </c>
      <c r="F32" s="3">
        <f>+BOP!F100/GDP!$C124*100</f>
        <v>1703770584.0115659</v>
      </c>
      <c r="G32" s="3">
        <f>+BOP!G100/GDP!$C124*100</f>
        <v>2265349286.1695161</v>
      </c>
      <c r="H32" s="3">
        <f>+BOP!H100/GDP!$C124*100</f>
        <v>285451731.59375715</v>
      </c>
      <c r="I32" s="3">
        <f>+BOP!I100/GDP!$C124*100</f>
        <v>141552786.46890047</v>
      </c>
      <c r="J32" s="3">
        <f>+BOP!J100/GDP!$C124*100</f>
        <v>1194970466.4601815</v>
      </c>
      <c r="K32" s="3">
        <f>+BOP!K100/GDP!$C124*100</f>
        <v>524829099.86805481</v>
      </c>
      <c r="L32" s="3">
        <f t="shared" si="1"/>
        <v>1559760563.8438523</v>
      </c>
      <c r="M32" s="3">
        <f t="shared" si="0"/>
        <v>-810347878.26100111</v>
      </c>
      <c r="N32" s="3">
        <f>+BOP!N100/GDP!$C124*100</f>
        <v>211328504.38412252</v>
      </c>
      <c r="O32" s="3">
        <f>+BOP!O100/GDP!$C124*100</f>
        <v>136513538.25864056</v>
      </c>
      <c r="P32" s="3">
        <f>+BOP!P100/GDP!$C124*100</f>
        <v>1348432059.4597297</v>
      </c>
      <c r="Q32" s="3">
        <f>+BOP!Q100/GDP!$C124*100</f>
        <v>-946861416.51964164</v>
      </c>
      <c r="R32" s="3">
        <f>+BOP!R100/GDP!$C124*100</f>
        <v>-2075260366.7932014</v>
      </c>
      <c r="S32" s="3">
        <f>+BOP!S100/GDP!$C124*100</f>
        <v>-879665168.30103076</v>
      </c>
      <c r="T32" s="3">
        <f>+BOP!T100/GDP!$C124*100</f>
        <v>1013715021.8067622</v>
      </c>
      <c r="U32" s="3">
        <f>+BOP!U100/GDP!$C124*100</f>
        <v>3149631721.6330748</v>
      </c>
      <c r="V32" s="3">
        <f>+BOP!V100/GDP!$C124*100</f>
        <v>2885211659.8660135</v>
      </c>
      <c r="W32" s="3">
        <f t="shared" si="2"/>
        <v>264420061.76706123</v>
      </c>
    </row>
    <row r="33" spans="1:23" x14ac:dyDescent="0.25">
      <c r="A33" s="4">
        <v>44835</v>
      </c>
      <c r="B33" s="3">
        <f>+BOP!B101/GDP!$C125*100</f>
        <v>18339510575.596104</v>
      </c>
      <c r="C33" s="3">
        <f>+BOP!C101/GDP!$C125*100</f>
        <v>15086362257.276035</v>
      </c>
      <c r="D33" s="3">
        <f>+BOP!D101/GDP!$C125*100</f>
        <v>1911750827.9389031</v>
      </c>
      <c r="E33" s="3">
        <f>+BOP!E101/GDP!$C125*100</f>
        <v>2627940806.1744971</v>
      </c>
      <c r="F33" s="3">
        <f>+BOP!F101/GDP!$C125*100</f>
        <v>1753937658.1713822</v>
      </c>
      <c r="G33" s="3">
        <f>+BOP!G101/GDP!$C125*100</f>
        <v>2137394426.6130872</v>
      </c>
      <c r="H33" s="3">
        <f>+BOP!H101/GDP!$C125*100</f>
        <v>179647299.27614966</v>
      </c>
      <c r="I33" s="3">
        <f>+BOP!I101/GDP!$C125*100</f>
        <v>92860001.363008872</v>
      </c>
      <c r="J33" s="3">
        <f>+BOP!J101/GDP!$C125*100</f>
        <v>1316010490.3147726</v>
      </c>
      <c r="K33" s="3">
        <f>+BOP!K101/GDP!$C125*100</f>
        <v>419845727.11446571</v>
      </c>
      <c r="L33" s="3">
        <f t="shared" si="1"/>
        <v>593060605.18207526</v>
      </c>
      <c r="M33" s="3">
        <f t="shared" si="0"/>
        <v>23192916.577280998</v>
      </c>
      <c r="N33" s="3">
        <f>+BOP!N101/GDP!$C125*100</f>
        <v>308172652.83463103</v>
      </c>
      <c r="O33" s="3">
        <f>+BOP!O101/GDP!$C125*100</f>
        <v>460201967.88226283</v>
      </c>
      <c r="P33" s="3">
        <f>+BOP!P101/GDP!$C125*100</f>
        <v>284887952.34744424</v>
      </c>
      <c r="Q33" s="3">
        <f>+BOP!Q101/GDP!$C125*100</f>
        <v>-437009051.30498183</v>
      </c>
      <c r="R33" s="3">
        <f>+BOP!R101/GDP!$C125*100</f>
        <v>-498234229.20725209</v>
      </c>
      <c r="S33" s="3">
        <f>+BOP!S101/GDP!$C125*100</f>
        <v>-382873082.77252543</v>
      </c>
      <c r="T33" s="3">
        <f>+BOP!T101/GDP!$C125*100</f>
        <v>965378529.65153062</v>
      </c>
      <c r="U33" s="3">
        <f>+BOP!U101/GDP!$C125*100</f>
        <v>2240288869.5559216</v>
      </c>
      <c r="V33" s="3">
        <f>+BOP!V101/GDP!$C125*100</f>
        <v>2294290579.2735696</v>
      </c>
      <c r="W33" s="3">
        <f t="shared" si="2"/>
        <v>-54001709.717648029</v>
      </c>
    </row>
    <row r="34" spans="1:23" x14ac:dyDescent="0.25">
      <c r="A34" s="4">
        <v>44927</v>
      </c>
      <c r="B34" s="3">
        <f>+BOP!B102/GDP!$C126*100</f>
        <v>16781745288.47644</v>
      </c>
      <c r="C34" s="3">
        <f>+BOP!C102/GDP!$C126*100</f>
        <v>13572915596.228823</v>
      </c>
      <c r="D34" s="3">
        <f>+BOP!D102/GDP!$C126*100</f>
        <v>1841784975.8452721</v>
      </c>
      <c r="E34" s="3">
        <f>+BOP!E102/GDP!$C126*100</f>
        <v>2763458260.6581955</v>
      </c>
      <c r="F34" s="3">
        <f>+BOP!F102/GDP!$C126*100</f>
        <v>1653448656.7336204</v>
      </c>
      <c r="G34" s="3">
        <f>+BOP!G102/GDP!$C126*100</f>
        <v>2051132061.2264969</v>
      </c>
      <c r="H34" s="3">
        <f>+BOP!H102/GDP!$C126*100</f>
        <v>168855718.62475923</v>
      </c>
      <c r="I34" s="3">
        <f>+BOP!I102/GDP!$C126*100</f>
        <v>132938596.82842542</v>
      </c>
      <c r="J34" s="3">
        <f>+BOP!J102/GDP!$C126*100</f>
        <v>1287700214.7980838</v>
      </c>
      <c r="K34" s="3">
        <f>+BOP!K102/GDP!$C126*100</f>
        <v>549667344.26018643</v>
      </c>
      <c r="L34" s="3">
        <f t="shared" si="1"/>
        <v>755944170.27705991</v>
      </c>
      <c r="M34" s="3">
        <f t="shared" si="0"/>
        <v>-215891786.19375074</v>
      </c>
      <c r="N34" s="3">
        <f>+BOP!N102/GDP!$C126*100</f>
        <v>264627930.72684774</v>
      </c>
      <c r="O34" s="3">
        <f>+BOP!O102/GDP!$C126*100</f>
        <v>637936110.524858</v>
      </c>
      <c r="P34" s="3">
        <f>+BOP!P102/GDP!$C126*100</f>
        <v>491316239.55021214</v>
      </c>
      <c r="Q34" s="3">
        <f>+BOP!Q102/GDP!$C126*100</f>
        <v>-853827896.71860874</v>
      </c>
      <c r="R34" s="3">
        <f>+BOP!R102/GDP!$C126*100</f>
        <v>82026616.271574765</v>
      </c>
      <c r="S34" s="3">
        <f>+BOP!S102/GDP!$C126*100</f>
        <v>286361986.73921967</v>
      </c>
      <c r="T34" s="3">
        <f>+BOP!T102/GDP!$C126*100</f>
        <v>245662230.99435744</v>
      </c>
      <c r="U34" s="3">
        <f>+BOP!U102/GDP!$C126*100</f>
        <v>1925390124.7381527</v>
      </c>
      <c r="V34" s="3">
        <f>+BOP!V102/GDP!$C126*100</f>
        <v>1725893844.0653815</v>
      </c>
      <c r="W34" s="3">
        <f t="shared" si="2"/>
        <v>199496280.67277122</v>
      </c>
    </row>
    <row r="35" spans="1:23" x14ac:dyDescent="0.25">
      <c r="A35" s="4">
        <v>45017</v>
      </c>
      <c r="B35" s="3">
        <f>+BOP!B103/GDP!$C127*100</f>
        <v>17157890006.624737</v>
      </c>
      <c r="C35" s="3">
        <f>+BOP!C103/GDP!$C127*100</f>
        <v>13646671282.542467</v>
      </c>
      <c r="D35" s="3">
        <f>+BOP!D103/GDP!$C127*100</f>
        <v>1770705749.9262929</v>
      </c>
      <c r="E35" s="3">
        <f>+BOP!E103/GDP!$C127*100</f>
        <v>2827219005.1740279</v>
      </c>
      <c r="F35" s="3">
        <f>+BOP!F103/GDP!$C127*100</f>
        <v>1690841036.9902878</v>
      </c>
      <c r="G35" s="3">
        <f>+BOP!G103/GDP!$C127*100</f>
        <v>2724195894.6688128</v>
      </c>
      <c r="H35" s="3">
        <f>+BOP!H103/GDP!$C127*100</f>
        <v>190946757.96208179</v>
      </c>
      <c r="I35" s="3">
        <f>+BOP!I103/GDP!$C127*100</f>
        <v>125020160.44888638</v>
      </c>
      <c r="J35" s="3">
        <f>+BOP!J103/GDP!$C127*100</f>
        <v>1134753566.4602211</v>
      </c>
      <c r="K35" s="3">
        <f>+BOP!K103/GDP!$C127*100</f>
        <v>413353961.12414056</v>
      </c>
      <c r="L35" s="3">
        <f t="shared" si="1"/>
        <v>388245313.45321774</v>
      </c>
      <c r="M35" s="3">
        <f t="shared" si="0"/>
        <v>185356245.38393241</v>
      </c>
      <c r="N35" s="3">
        <f>+BOP!N103/GDP!$C127*100</f>
        <v>179424239.77952075</v>
      </c>
      <c r="O35" s="3">
        <f>+BOP!O103/GDP!$C127*100</f>
        <v>122954805.62281249</v>
      </c>
      <c r="P35" s="3">
        <f>+BOP!P103/GDP!$C127*100</f>
        <v>208821073.67369696</v>
      </c>
      <c r="Q35" s="3">
        <f>+BOP!Q103/GDP!$C127*100</f>
        <v>62401439.761119917</v>
      </c>
      <c r="R35" s="3">
        <f>+BOP!R103/GDP!$C127*100</f>
        <v>-876037345.28824186</v>
      </c>
      <c r="S35" s="3">
        <f>+BOP!S103/GDP!$C127*100</f>
        <v>-892607246.04274404</v>
      </c>
      <c r="T35" s="3">
        <f>+BOP!T103/GDP!$C127*100</f>
        <v>252158351.97940204</v>
      </c>
      <c r="U35" s="3">
        <f>+BOP!U103/GDP!$C127*100</f>
        <v>1487277208.6692083</v>
      </c>
      <c r="V35" s="3">
        <f>+BOP!V103/GDP!$C127*100</f>
        <v>1264953829.8085246</v>
      </c>
      <c r="W35" s="3">
        <f t="shared" si="2"/>
        <v>222323378.86068368</v>
      </c>
    </row>
    <row r="36" spans="1:23" x14ac:dyDescent="0.25">
      <c r="A36" s="4">
        <v>45108</v>
      </c>
      <c r="B36" s="3">
        <f>+BOP!B104/GDP!$C128*100</f>
        <v>17609590497.253838</v>
      </c>
      <c r="C36" s="3">
        <f>+BOP!C104/GDP!$C128*100</f>
        <v>14340809268.146959</v>
      </c>
      <c r="D36" s="3">
        <f>+BOP!D104/GDP!$C128*100</f>
        <v>1749556925.9314027</v>
      </c>
      <c r="E36" s="3">
        <f>+BOP!E104/GDP!$C128*100</f>
        <v>3002673611.133707</v>
      </c>
      <c r="F36" s="3">
        <f>+BOP!F104/GDP!$C128*100</f>
        <v>1716665272.4864423</v>
      </c>
      <c r="G36" s="3">
        <f>+BOP!G104/GDP!$C128*100</f>
        <v>2440704864.664649</v>
      </c>
      <c r="H36" s="3">
        <f>+BOP!H104/GDP!$C128*100</f>
        <v>160759206.70264694</v>
      </c>
      <c r="I36" s="3">
        <f>+BOP!I104/GDP!$C128*100</f>
        <v>112924046.87788527</v>
      </c>
      <c r="J36" s="3">
        <f>+BOP!J104/GDP!$C128*100</f>
        <v>1341942171.0872881</v>
      </c>
      <c r="K36" s="3">
        <f>+BOP!K104/GDP!$C128*100</f>
        <v>-49109086.492188714</v>
      </c>
      <c r="L36" s="3">
        <f t="shared" si="1"/>
        <v>365029600.86885047</v>
      </c>
      <c r="M36" s="3">
        <f t="shared" si="0"/>
        <v>-446466691.13155258</v>
      </c>
      <c r="N36" s="3">
        <f>+BOP!N104/GDP!$C128*100</f>
        <v>479693478.96160346</v>
      </c>
      <c r="O36" s="3">
        <f>+BOP!O104/GDP!$C128*100</f>
        <v>-187137752.68807295</v>
      </c>
      <c r="P36" s="3">
        <f>+BOP!P104/GDP!$C128*100</f>
        <v>-114663878.09275296</v>
      </c>
      <c r="Q36" s="3">
        <f>+BOP!Q104/GDP!$C128*100</f>
        <v>-259328938.44347963</v>
      </c>
      <c r="R36" s="3">
        <f>+BOP!R104/GDP!$C128*100</f>
        <v>-462644261.64514834</v>
      </c>
      <c r="S36" s="3">
        <f>+BOP!S104/GDP!$C128*100</f>
        <v>-175087763.81478342</v>
      </c>
      <c r="T36" s="3">
        <f>+BOP!T104/GDP!$C128*100</f>
        <v>-766098518.21769834</v>
      </c>
      <c r="U36" s="3">
        <f>+BOP!U104/GDP!$C128*100</f>
        <v>1339460111.5511484</v>
      </c>
      <c r="V36" s="3">
        <f>+BOP!V104/GDP!$C128*100</f>
        <v>1240964532.6662204</v>
      </c>
      <c r="W36" s="3">
        <f t="shared" si="2"/>
        <v>98495578.884927988</v>
      </c>
    </row>
    <row r="37" spans="1:23" x14ac:dyDescent="0.25">
      <c r="A37" s="4">
        <v>45200</v>
      </c>
      <c r="B37" s="3">
        <f>+BOP!B105/GDP!$C129*100</f>
        <v>18049962766.212818</v>
      </c>
      <c r="C37" s="3">
        <f>+BOP!C105/GDP!$C129*100</f>
        <v>15041950864.667431</v>
      </c>
      <c r="D37" s="3">
        <f>+BOP!D105/GDP!$C129*100</f>
        <v>1830285931.5421944</v>
      </c>
      <c r="E37" s="3">
        <f>+BOP!E105/GDP!$C129*100</f>
        <v>3170555624.1834278</v>
      </c>
      <c r="F37" s="3">
        <f>+BOP!F105/GDP!$C129*100</f>
        <v>1511042632.5303526</v>
      </c>
      <c r="G37" s="3">
        <f>+BOP!G105/GDP!$C129*100</f>
        <v>2286321757.3401155</v>
      </c>
      <c r="H37" s="3">
        <f>+BOP!H105/GDP!$C129*100</f>
        <v>219818129.97789761</v>
      </c>
      <c r="I37" s="3">
        <f>+BOP!I105/GDP!$C129*100</f>
        <v>117241008.63711193</v>
      </c>
      <c r="J37" s="3">
        <f>+BOP!J105/GDP!$C129*100</f>
        <v>1175477723.5148213</v>
      </c>
      <c r="K37" s="3">
        <f>+BOP!K105/GDP!$C129*100</f>
        <v>195713199.01696578</v>
      </c>
      <c r="L37" s="3">
        <f t="shared" si="1"/>
        <v>189563824.12548351</v>
      </c>
      <c r="M37" s="3">
        <f t="shared" si="0"/>
        <v>924100695.76684546</v>
      </c>
      <c r="N37" s="3">
        <f>+BOP!N105/GDP!$C129*100</f>
        <v>281102405.26308703</v>
      </c>
      <c r="O37" s="3">
        <f>+BOP!O105/GDP!$C129*100</f>
        <v>-347967143.69236422</v>
      </c>
      <c r="P37" s="3">
        <f>+BOP!P105/GDP!$C129*100</f>
        <v>-91538581.137603521</v>
      </c>
      <c r="Q37" s="3">
        <f>+BOP!Q105/GDP!$C129*100</f>
        <v>1272067839.4592097</v>
      </c>
      <c r="R37" s="3">
        <f>+BOP!R105/GDP!$C129*100</f>
        <v>341972306.79082489</v>
      </c>
      <c r="S37" s="3">
        <f>+BOP!S105/GDP!$C129*100</f>
        <v>-140738857.09406894</v>
      </c>
      <c r="T37" s="3">
        <f>+BOP!T105/GDP!$C129*100</f>
        <v>355501919.04712802</v>
      </c>
      <c r="U37" s="3">
        <f>+BOP!U105/GDP!$C129*100</f>
        <v>995040205.43518698</v>
      </c>
      <c r="V37" s="3">
        <f>+BOP!V105/GDP!$C129*100</f>
        <v>1099663285.7756052</v>
      </c>
      <c r="W37" s="3">
        <f t="shared" si="2"/>
        <v>-104623080.34041822</v>
      </c>
    </row>
    <row r="38" spans="1:23" x14ac:dyDescent="0.25">
      <c r="A38" s="4">
        <v>45292</v>
      </c>
      <c r="B38" s="3">
        <f>+BOP!B106/GDP!$C130*100</f>
        <v>17304627933.924461</v>
      </c>
      <c r="C38" s="3">
        <f>+BOP!C106/GDP!$C130*100</f>
        <v>14091382055.648422</v>
      </c>
      <c r="D38" s="3">
        <f>+BOP!D106/GDP!$C130*100</f>
        <v>1983325415.3518102</v>
      </c>
      <c r="E38" s="3">
        <f>+BOP!E106/GDP!$C130*100</f>
        <v>3298634365.3480639</v>
      </c>
      <c r="F38" s="3">
        <f>+BOP!F106/GDP!$C130*100</f>
        <v>1213292020.4651339</v>
      </c>
      <c r="G38" s="3">
        <f>+BOP!G106/GDP!$C130*100</f>
        <v>1823587047.6412289</v>
      </c>
      <c r="H38" s="3">
        <f>+BOP!H106/GDP!$C130*100</f>
        <v>209410040.63072252</v>
      </c>
      <c r="I38" s="3">
        <f>+BOP!I106/GDP!$C130*100</f>
        <v>127966477.75774936</v>
      </c>
      <c r="J38" s="3">
        <f>+BOP!J106/GDP!$C130*100</f>
        <v>840961972.07616436</v>
      </c>
      <c r="K38" s="3">
        <f>+BOP!K106/GDP!$C130*100</f>
        <v>210706976.03291175</v>
      </c>
      <c r="L38" s="3">
        <f t="shared" si="1"/>
        <v>1093306338.7050152</v>
      </c>
      <c r="M38" s="3">
        <f t="shared" si="0"/>
        <v>771817529.81296968</v>
      </c>
      <c r="N38" s="3">
        <f>+BOP!N106/GDP!$C130*100</f>
        <v>545418493.43033695</v>
      </c>
      <c r="O38" s="3">
        <f>+BOP!O106/GDP!$C130*100</f>
        <v>-52394363.018486954</v>
      </c>
      <c r="P38" s="3">
        <f>+BOP!P106/GDP!$C130*100</f>
        <v>547887845.27467811</v>
      </c>
      <c r="Q38" s="3">
        <f>+BOP!Q106/GDP!$C130*100</f>
        <v>824211892.83145666</v>
      </c>
      <c r="R38" s="3">
        <f>+BOP!R106/GDP!$C130*100</f>
        <v>158205426.450813</v>
      </c>
      <c r="S38" s="3">
        <f>+BOP!S106/GDP!$C130*100</f>
        <v>341311699.66787422</v>
      </c>
      <c r="T38" s="3">
        <f>+BOP!T106/GDP!$C130*100</f>
        <v>713041660.85645986</v>
      </c>
      <c r="U38" s="3">
        <f>+BOP!U106/GDP!$C130*100</f>
        <v>1369085463.9766638</v>
      </c>
      <c r="V38" s="3">
        <f>+BOP!V106/GDP!$C130*100</f>
        <v>1457456850.9334936</v>
      </c>
      <c r="W38" s="3">
        <f t="shared" si="2"/>
        <v>-88371386.956829786</v>
      </c>
    </row>
    <row r="39" spans="1:23" x14ac:dyDescent="0.25">
      <c r="A39" s="4">
        <v>45383</v>
      </c>
      <c r="B39" s="3">
        <f>+BOP!B107/GDP!$C131*100</f>
        <v>17874210987.501862</v>
      </c>
      <c r="C39" s="3">
        <f>+BOP!C107/GDP!$C131*100</f>
        <v>14317308360.731909</v>
      </c>
      <c r="D39" s="3">
        <f>+BOP!D107/GDP!$C131*100</f>
        <v>1927118092.1351895</v>
      </c>
      <c r="E39" s="3">
        <f>+BOP!E107/GDP!$C131*100</f>
        <v>3271976029.091063</v>
      </c>
      <c r="F39" s="3">
        <f>+BOP!F107/GDP!$C131*100</f>
        <v>1737692649.0999644</v>
      </c>
      <c r="G39" s="3">
        <f>+BOP!G107/GDP!$C131*100</f>
        <v>2686105701.5671072</v>
      </c>
      <c r="H39" s="3">
        <f>+BOP!H107/GDP!$C131*100</f>
        <v>182298004.02141988</v>
      </c>
      <c r="I39" s="3">
        <f>+BOP!I107/GDP!$C131*100</f>
        <v>119790768.19987422</v>
      </c>
      <c r="J39" s="3">
        <f>+BOP!J107/GDP!$C131*100</f>
        <v>1549149641.566504</v>
      </c>
      <c r="K39" s="3">
        <f>+BOP!K107/GDP!$C131*100</f>
        <v>-229007742.94781041</v>
      </c>
      <c r="L39" s="3">
        <f t="shared" si="1"/>
        <v>980197606.32740068</v>
      </c>
      <c r="M39" s="3">
        <f t="shared" si="0"/>
        <v>761521595.99846101</v>
      </c>
      <c r="N39" s="3">
        <f>+BOP!N107/GDP!$C131*100</f>
        <v>808017558.5705328</v>
      </c>
      <c r="O39" s="3">
        <f>+BOP!O107/GDP!$C131*100</f>
        <v>8401234.6964853555</v>
      </c>
      <c r="P39" s="3">
        <f>+BOP!P107/GDP!$C131*100</f>
        <v>172180047.75686795</v>
      </c>
      <c r="Q39" s="3">
        <f>+BOP!Q107/GDP!$C131*100</f>
        <v>753120361.30197561</v>
      </c>
      <c r="R39" s="3">
        <f>+BOP!R107/GDP!$C131*100</f>
        <v>-40490640.695483349</v>
      </c>
      <c r="S39" s="3">
        <f>+BOP!S107/GDP!$C131*100</f>
        <v>-137030699.77909321</v>
      </c>
      <c r="T39" s="3">
        <f>+BOP!T107/GDP!$C131*100</f>
        <v>-1071963936.5826093</v>
      </c>
      <c r="U39" s="3">
        <f>+BOP!U107/GDP!$C131*100</f>
        <v>1326138873.1684818</v>
      </c>
      <c r="V39" s="3">
        <f>+BOP!V107/GDP!$C131*100</f>
        <v>1143544120.2804458</v>
      </c>
      <c r="W39" s="3">
        <f t="shared" si="2"/>
        <v>182594752.88803601</v>
      </c>
    </row>
    <row r="40" spans="1:23" x14ac:dyDescent="0.25">
      <c r="A40" s="4">
        <v>45474</v>
      </c>
      <c r="B40" s="3">
        <f>+BOP!B108/GDP!$C132*100</f>
        <v>18463256767.868225</v>
      </c>
      <c r="C40" s="3">
        <f>+BOP!C108/GDP!$C132*100</f>
        <v>13804359084.10219</v>
      </c>
      <c r="D40" s="3">
        <f>+BOP!D108/GDP!$C132*100</f>
        <v>2089495800.2265487</v>
      </c>
      <c r="E40" s="3">
        <f>+BOP!E108/GDP!$C132*100</f>
        <v>3266990516.982141</v>
      </c>
      <c r="F40" s="3">
        <f>+BOP!F108/GDP!$C132*100</f>
        <v>1895607507.9186425</v>
      </c>
      <c r="G40" s="3">
        <f>+BOP!G108/GDP!$C132*100</f>
        <v>2307139170.3830862</v>
      </c>
      <c r="H40" s="3">
        <f>+BOP!H108/GDP!$C132*100</f>
        <v>205367605.64867249</v>
      </c>
      <c r="I40" s="3">
        <f>+BOP!I108/GDP!$C132*100</f>
        <v>122322895.38350883</v>
      </c>
      <c r="J40" s="3">
        <f>+BOP!J108/GDP!$C132*100</f>
        <v>717855188.48089421</v>
      </c>
      <c r="K40" s="3">
        <f>+BOP!K108/GDP!$C132*100</f>
        <v>-62965356.484886408</v>
      </c>
      <c r="L40" s="3">
        <f t="shared" si="1"/>
        <v>828821862.04828084</v>
      </c>
      <c r="M40" s="3">
        <f t="shared" si="0"/>
        <v>569110839.09032559</v>
      </c>
      <c r="N40" s="3">
        <f>+BOP!N108/GDP!$C132*100</f>
        <v>564283066.83763373</v>
      </c>
      <c r="O40" s="3">
        <f>+BOP!O108/GDP!$C132*100</f>
        <v>211159545.24596259</v>
      </c>
      <c r="P40" s="3">
        <f>+BOP!P108/GDP!$C132*100</f>
        <v>264538795.21064711</v>
      </c>
      <c r="Q40" s="3">
        <f>+BOP!Q108/GDP!$C132*100</f>
        <v>357951293.84436297</v>
      </c>
      <c r="R40" s="3">
        <f>+BOP!R108/GDP!$C132*100</f>
        <v>1225926745.6001542</v>
      </c>
      <c r="S40" s="3">
        <f>+BOP!S108/GDP!$C132*100</f>
        <v>-942820079.61808348</v>
      </c>
      <c r="T40" s="3">
        <f>+BOP!T108/GDP!$C132*100</f>
        <v>-396109761.76687127</v>
      </c>
      <c r="U40" s="3">
        <f>+BOP!U108/GDP!$C132*100</f>
        <v>3152916014.8111897</v>
      </c>
      <c r="V40" s="3">
        <f>+BOP!V108/GDP!$C132*100</f>
        <v>2783806781.1341286</v>
      </c>
      <c r="W40" s="3">
        <f t="shared" si="2"/>
        <v>369109233.67706108</v>
      </c>
    </row>
    <row r="41" spans="1:23" x14ac:dyDescent="0.25">
      <c r="A41" s="4">
        <v>45566</v>
      </c>
      <c r="B41" s="3">
        <f>+BOP!B109/GDP!$C133*100</f>
        <v>19097521477.16853</v>
      </c>
      <c r="C41" s="3">
        <f>+BOP!C109/GDP!$C133*100</f>
        <v>14170001252.382359</v>
      </c>
      <c r="D41" s="3">
        <f>+BOP!D109/GDP!$C133*100</f>
        <v>2191652950.2277861</v>
      </c>
      <c r="E41" s="3">
        <f>+BOP!E109/GDP!$C133*100</f>
        <v>3248878266.8804836</v>
      </c>
      <c r="F41" s="3">
        <f>+BOP!F109/GDP!$C133*100</f>
        <v>1745907036.9092093</v>
      </c>
      <c r="G41" s="3">
        <f>+BOP!G109/GDP!$C133*100</f>
        <v>2553475009.3488202</v>
      </c>
      <c r="H41" s="3">
        <f>+BOP!H109/GDP!$C133*100</f>
        <v>212536634.0514372</v>
      </c>
      <c r="I41" s="3">
        <f>+BOP!I109/GDP!$C133*100</f>
        <v>119933315.53504679</v>
      </c>
      <c r="J41" s="3">
        <f>+BOP!J109/GDP!$C133*100</f>
        <v>582053285.94186258</v>
      </c>
      <c r="K41" s="3">
        <f>+BOP!K109/GDP!$C133*100</f>
        <v>470670693.03227532</v>
      </c>
      <c r="L41" s="3">
        <f t="shared" si="1"/>
        <v>1662156439.3325968</v>
      </c>
      <c r="M41" s="3">
        <f t="shared" si="0"/>
        <v>-1494991761.3899632</v>
      </c>
      <c r="N41" s="3">
        <f>+BOP!N109/GDP!$C133*100</f>
        <v>742595189.48405063</v>
      </c>
      <c r="O41" s="3">
        <f>+BOP!O109/GDP!$C133*100</f>
        <v>-591673513.73766196</v>
      </c>
      <c r="P41" s="3">
        <f>+BOP!P109/GDP!$C133*100</f>
        <v>919561249.84854603</v>
      </c>
      <c r="Q41" s="3">
        <f>+BOP!Q109/GDP!$C133*100</f>
        <v>-903318247.65230119</v>
      </c>
      <c r="R41" s="3">
        <f>+BOP!R109/GDP!$C133*100</f>
        <v>654608487.23366785</v>
      </c>
      <c r="S41" s="3">
        <f>+BOP!S109/GDP!$C133*100</f>
        <v>-421681633.83726847</v>
      </c>
      <c r="T41" s="3">
        <f>+BOP!T109/GDP!$C133*100</f>
        <v>-562509550.38084054</v>
      </c>
      <c r="U41" s="3">
        <f>+BOP!U109/GDP!$C133*100</f>
        <v>3155330254.2102757</v>
      </c>
      <c r="V41" s="3">
        <f>+BOP!V109/GDP!$C133*100</f>
        <v>3823190730.2926912</v>
      </c>
      <c r="W41" s="3">
        <f t="shared" si="2"/>
        <v>-667860476.08241558</v>
      </c>
    </row>
    <row r="42" spans="1:23" x14ac:dyDescent="0.25">
      <c r="A42" s="4">
        <v>45658</v>
      </c>
      <c r="B42" s="3">
        <f>+BOP!B110/GDP!$C134*100</f>
        <v>18278102198.795277</v>
      </c>
      <c r="C42" s="3">
        <f>+BOP!C110/GDP!$C134*100</f>
        <v>12796948460.779339</v>
      </c>
      <c r="D42" s="3">
        <f>+BOP!D110/GDP!$C134*100</f>
        <v>2138312540.5811865</v>
      </c>
      <c r="E42" s="3">
        <f>+BOP!E110/GDP!$C134*100</f>
        <v>3372786522.088737</v>
      </c>
      <c r="F42" s="3">
        <f>+BOP!F110/GDP!$C134*100</f>
        <v>1490874021.7627659</v>
      </c>
      <c r="G42" s="3">
        <f>+BOP!G110/GDP!$C134*100</f>
        <v>1986922648.1186938</v>
      </c>
      <c r="H42" s="3">
        <f>+BOP!H110/GDP!$C134*100</f>
        <v>189875543.14598501</v>
      </c>
      <c r="I42" s="3">
        <f>+BOP!I110/GDP!$C134*100</f>
        <v>127590107.69169551</v>
      </c>
      <c r="J42" s="3">
        <f>+BOP!J110/GDP!$C134*100</f>
        <v>1039924773.417796</v>
      </c>
      <c r="K42" s="3">
        <f>+BOP!K110/GDP!$C134*100</f>
        <v>276401910.46431619</v>
      </c>
      <c r="L42" s="3">
        <f t="shared" si="1"/>
        <v>1824881365.0079236</v>
      </c>
      <c r="M42" s="3">
        <f t="shared" si="0"/>
        <v>680741957.49146259</v>
      </c>
      <c r="N42" s="3">
        <f>+BOP!N110/GDP!$C134*100</f>
        <v>1233486723.4944057</v>
      </c>
      <c r="O42" s="3">
        <f>+BOP!O110/GDP!$C134*100</f>
        <v>130831136.45326607</v>
      </c>
      <c r="P42" s="3">
        <f>+BOP!P110/GDP!$C134*100</f>
        <v>591394641.51351774</v>
      </c>
      <c r="Q42" s="3">
        <f>+BOP!Q110/GDP!$C134*100</f>
        <v>549910821.03819656</v>
      </c>
      <c r="R42" s="3">
        <f>+BOP!R110/GDP!$C134*100</f>
        <v>1748240664.525018</v>
      </c>
      <c r="S42" s="3">
        <f>+BOP!S110/GDP!$C134*100</f>
        <v>-104456982.63021637</v>
      </c>
      <c r="T42" s="3">
        <f>+BOP!T110/GDP!$C134*100</f>
        <v>-875067410.95149779</v>
      </c>
      <c r="U42" s="3">
        <f>+BOP!U110/GDP!$C134*100</f>
        <v>3812916565.6067505</v>
      </c>
      <c r="V42" s="3">
        <f>+BOP!V110/GDP!$C134*100</f>
        <v>3043878778.3938727</v>
      </c>
      <c r="W42" s="3">
        <f t="shared" si="2"/>
        <v>769037787.21287775</v>
      </c>
    </row>
    <row r="43" spans="1:23" x14ac:dyDescent="0.25">
      <c r="A43" s="4">
        <v>45748</v>
      </c>
      <c r="B43" s="3">
        <f>+BOP!B111/GDP!$C135*100</f>
        <v>18156446508.403759</v>
      </c>
      <c r="C43" s="3">
        <f>+BOP!C111/GDP!$C135*100</f>
        <v>13581248007.029686</v>
      </c>
      <c r="D43" s="3">
        <f>+BOP!D111/GDP!$C135*100</f>
        <v>2128123089.1290202</v>
      </c>
      <c r="E43" s="3">
        <f>+BOP!E111/GDP!$C135*100</f>
        <v>3117460505.4141445</v>
      </c>
      <c r="F43" s="3">
        <f>+BOP!F111/GDP!$C135*100</f>
        <v>1759046053.597898</v>
      </c>
      <c r="G43" s="3">
        <f>+BOP!G111/GDP!$C135*100</f>
        <v>2640076607.7576423</v>
      </c>
      <c r="H43" s="3">
        <f>+BOP!H111/GDP!$C135*100</f>
        <v>208019976.56133252</v>
      </c>
      <c r="I43" s="3">
        <f>+BOP!I111/GDP!$C135*100</f>
        <v>119749245.30685507</v>
      </c>
      <c r="J43" s="3">
        <f>+BOP!J111/GDP!$C135*100</f>
        <v>644215408.99385953</v>
      </c>
      <c r="K43" s="3">
        <f>+BOP!K111/GDP!$C135*100</f>
        <v>450467631.2279771</v>
      </c>
      <c r="L43" s="3">
        <f t="shared" si="1"/>
        <v>1387232420.2242289</v>
      </c>
      <c r="M43" s="3">
        <f t="shared" si="0"/>
        <v>139248319.4440794</v>
      </c>
      <c r="N43" s="3">
        <f>+BOP!N111/GDP!$C135*100</f>
        <v>1110955857.5112634</v>
      </c>
      <c r="O43" s="3">
        <f>+BOP!O111/GDP!$C135*100</f>
        <v>475497852.51721972</v>
      </c>
      <c r="P43" s="3">
        <f>+BOP!P111/GDP!$C135*100</f>
        <v>276276562.71296543</v>
      </c>
      <c r="Q43" s="3">
        <f>+BOP!Q111/GDP!$C135*100</f>
        <v>-336249533.07314032</v>
      </c>
      <c r="R43" s="3">
        <f>+BOP!R111/GDP!$C135*100</f>
        <v>1371268565.4418612</v>
      </c>
      <c r="S43" s="3">
        <f>+BOP!S111/GDP!$C135*100</f>
        <v>-251034500.88533261</v>
      </c>
      <c r="T43" s="3">
        <f>+BOP!T111/GDP!$C135*100</f>
        <v>-235207838.53106186</v>
      </c>
      <c r="U43" s="3">
        <f>+BOP!U111/GDP!$C135*100</f>
        <v>2793101262.1836882</v>
      </c>
      <c r="V43" s="3">
        <f>+BOP!V111/GDP!$C135*100</f>
        <v>3002080128.0945177</v>
      </c>
      <c r="W43" s="3">
        <f t="shared" si="2"/>
        <v>-208978865.91082954</v>
      </c>
    </row>
    <row r="44" spans="1:23" x14ac:dyDescent="0.25">
      <c r="A44" s="4">
        <v>45839</v>
      </c>
      <c r="B44" s="3">
        <f>+BOP!B112/GDP!$C136*100</f>
        <v>18696893514.113144</v>
      </c>
      <c r="C44" s="3">
        <f>+BOP!C112/GDP!$C136*100</f>
        <v>13406029430.232378</v>
      </c>
      <c r="D44" s="3">
        <f>+BOP!D112/GDP!$C136*100</f>
        <v>2252429549.1415701</v>
      </c>
      <c r="E44" s="3">
        <f>+BOP!E112/GDP!$C136*100</f>
        <v>3197884693.2968616</v>
      </c>
      <c r="F44" s="3">
        <f>+BOP!F112/GDP!$C136*100</f>
        <v>1838195930.4194915</v>
      </c>
      <c r="G44" s="3">
        <f>+BOP!G112/GDP!$C136*100</f>
        <v>2473782904.9418664</v>
      </c>
      <c r="H44" s="3">
        <f>+BOP!H112/GDP!$C136*100</f>
        <v>281482142.7915619</v>
      </c>
      <c r="I44" s="3">
        <f>+BOP!I112/GDP!$C136*100</f>
        <v>118692851.70149575</v>
      </c>
      <c r="J44" s="3">
        <f>+BOP!J112/GDP!$C136*100</f>
        <v>805908025.1112839</v>
      </c>
      <c r="K44" s="3">
        <f>+BOP!K112/GDP!$C136*100</f>
        <v>293932750.79232615</v>
      </c>
      <c r="L44" s="3">
        <f t="shared" si="1"/>
        <v>2275755985.8482442</v>
      </c>
      <c r="M44" s="3">
        <f t="shared" si="0"/>
        <v>-1647310300.5274849</v>
      </c>
      <c r="N44" s="3">
        <f>+BOP!N112/GDP!$C136*100</f>
        <v>1286119340.7978325</v>
      </c>
      <c r="O44" s="3">
        <f>+BOP!O112/GDP!$C136*100</f>
        <v>-269867368.60808784</v>
      </c>
      <c r="P44" s="3">
        <f>+BOP!P112/GDP!$C136*100</f>
        <v>989636645.0504117</v>
      </c>
      <c r="Q44" s="3">
        <f>+BOP!Q112/GDP!$C136*100</f>
        <v>-1377442931.9193971</v>
      </c>
      <c r="R44" s="3">
        <f>+BOP!R112/GDP!$C136*100</f>
        <v>557069174.47737086</v>
      </c>
      <c r="S44" s="3">
        <f>+BOP!S112/GDP!$C136*100</f>
        <v>236806304.07534623</v>
      </c>
      <c r="T44" s="3">
        <f>+BOP!T112/GDP!$C136*100</f>
        <v>-61964154.137599297</v>
      </c>
      <c r="U44" s="3">
        <f>+BOP!U112/GDP!$C136*100</f>
        <v>0</v>
      </c>
      <c r="V44" s="3">
        <f>+BOP!V112/GDP!$C136*100</f>
        <v>0</v>
      </c>
      <c r="W44" s="3">
        <f t="shared" si="2"/>
        <v>0</v>
      </c>
    </row>
    <row r="45" spans="1:23" x14ac:dyDescent="0.25">
      <c r="B45" s="11"/>
      <c r="C45" s="3"/>
    </row>
    <row r="46" spans="1:23" ht="15.75" x14ac:dyDescent="0.25">
      <c r="B46" s="8" t="s">
        <v>312</v>
      </c>
      <c r="C46" t="s">
        <v>313</v>
      </c>
      <c r="D46" t="s">
        <v>323</v>
      </c>
      <c r="E46" t="s">
        <v>324</v>
      </c>
      <c r="F46" t="s">
        <v>325</v>
      </c>
      <c r="W46" s="6">
        <f>+SUM(W2:W44)</f>
        <v>39566458267.95414</v>
      </c>
    </row>
    <row r="47" spans="1:23" x14ac:dyDescent="0.25">
      <c r="A47" s="4">
        <v>42005</v>
      </c>
      <c r="B47" s="6">
        <f>+B2-C2</f>
        <v>5115598767.7150021</v>
      </c>
      <c r="C47" s="6">
        <f>+D2-E2</f>
        <v>-1739183919.4904213</v>
      </c>
      <c r="D47" s="6">
        <f t="shared" ref="D47:D88" si="3">+F2-G2</f>
        <v>-43999974.248063564</v>
      </c>
      <c r="E47" s="6">
        <f t="shared" ref="E47:E88" si="4">+H2-I2</f>
        <v>-47854502.00112468</v>
      </c>
      <c r="F47" s="6">
        <f t="shared" ref="F47:F88" si="5">+SUM(B47:E47)</f>
        <v>3284560371.9753923</v>
      </c>
      <c r="W47" s="6">
        <f>+SUM(W34:W44)</f>
        <v>771223202.9058646</v>
      </c>
    </row>
    <row r="48" spans="1:23" x14ac:dyDescent="0.25">
      <c r="A48" s="4">
        <v>42095</v>
      </c>
      <c r="B48" s="6">
        <f t="shared" ref="B48:B88" si="6">+B3-C3</f>
        <v>4876584397.6852379</v>
      </c>
      <c r="C48" s="6">
        <f t="shared" ref="C48:C88" si="7">+D3-E3</f>
        <v>-1989628730.9292948</v>
      </c>
      <c r="D48" s="6">
        <f t="shared" si="3"/>
        <v>-241322255.35452127</v>
      </c>
      <c r="E48" s="6">
        <f t="shared" si="4"/>
        <v>-63316646.159787297</v>
      </c>
      <c r="F48" s="6">
        <f t="shared" si="5"/>
        <v>2582316765.2416348</v>
      </c>
    </row>
    <row r="49" spans="1:6" x14ac:dyDescent="0.25">
      <c r="A49" s="4">
        <v>42186</v>
      </c>
      <c r="B49" s="6">
        <f t="shared" si="6"/>
        <v>5302713831.8706913</v>
      </c>
      <c r="C49" s="6">
        <f t="shared" si="7"/>
        <v>-2117454573.2965353</v>
      </c>
      <c r="D49" s="6">
        <f t="shared" si="3"/>
        <v>-976931608.91743231</v>
      </c>
      <c r="E49" s="6">
        <f t="shared" si="4"/>
        <v>-148409527.01049507</v>
      </c>
      <c r="F49" s="6">
        <f t="shared" si="5"/>
        <v>2059918122.6462283</v>
      </c>
    </row>
    <row r="50" spans="1:6" x14ac:dyDescent="0.25">
      <c r="A50" s="4">
        <v>42278</v>
      </c>
      <c r="B50" s="6">
        <f t="shared" si="6"/>
        <v>5161495969.8507767</v>
      </c>
      <c r="C50" s="6">
        <f t="shared" si="7"/>
        <v>-1899392891.0439608</v>
      </c>
      <c r="D50" s="6">
        <f t="shared" si="3"/>
        <v>-584611894.59018707</v>
      </c>
      <c r="E50" s="6">
        <f t="shared" si="4"/>
        <v>-188961766.09498298</v>
      </c>
      <c r="F50" s="6">
        <f t="shared" si="5"/>
        <v>2488529418.1216459</v>
      </c>
    </row>
    <row r="51" spans="1:6" x14ac:dyDescent="0.25">
      <c r="A51" s="4">
        <v>42370</v>
      </c>
      <c r="B51" s="6">
        <f t="shared" si="6"/>
        <v>4569524280.0886555</v>
      </c>
      <c r="C51" s="6">
        <f t="shared" si="7"/>
        <v>-1855695728.9455574</v>
      </c>
      <c r="D51" s="6">
        <f t="shared" si="3"/>
        <v>-451121081.77197003</v>
      </c>
      <c r="E51" s="6">
        <f t="shared" si="4"/>
        <v>-63743568.543881953</v>
      </c>
      <c r="F51" s="6">
        <f t="shared" si="5"/>
        <v>2198963900.8272462</v>
      </c>
    </row>
    <row r="52" spans="1:6" x14ac:dyDescent="0.25">
      <c r="A52" s="4">
        <v>42461</v>
      </c>
      <c r="B52" s="6">
        <f t="shared" si="6"/>
        <v>4392961376.4244061</v>
      </c>
      <c r="C52" s="6">
        <f t="shared" si="7"/>
        <v>-1820322432.2914917</v>
      </c>
      <c r="D52" s="6">
        <f t="shared" si="3"/>
        <v>-265011552.34903765</v>
      </c>
      <c r="E52" s="6">
        <f t="shared" si="4"/>
        <v>-40858553.590029716</v>
      </c>
      <c r="F52" s="6">
        <f t="shared" si="5"/>
        <v>2266768838.1938472</v>
      </c>
    </row>
    <row r="53" spans="1:6" x14ac:dyDescent="0.25">
      <c r="A53" s="4">
        <v>42552</v>
      </c>
      <c r="B53" s="6">
        <f t="shared" si="6"/>
        <v>4471925717.4912128</v>
      </c>
      <c r="C53" s="6">
        <f t="shared" si="7"/>
        <v>-2106123833.3530123</v>
      </c>
      <c r="D53" s="6">
        <f t="shared" si="3"/>
        <v>-74616641.910356045</v>
      </c>
      <c r="E53" s="6">
        <f t="shared" si="4"/>
        <v>-85374956.935996979</v>
      </c>
      <c r="F53" s="6">
        <f t="shared" si="5"/>
        <v>2205810285.2918477</v>
      </c>
    </row>
    <row r="54" spans="1:6" x14ac:dyDescent="0.25">
      <c r="A54" s="4">
        <v>42644</v>
      </c>
      <c r="B54" s="6">
        <f t="shared" si="6"/>
        <v>3677795223.5257168</v>
      </c>
      <c r="C54" s="6">
        <f t="shared" si="7"/>
        <v>-2366378460.8850698</v>
      </c>
      <c r="D54" s="6">
        <f t="shared" si="3"/>
        <v>-1125789511.0326087</v>
      </c>
      <c r="E54" s="6">
        <f t="shared" si="4"/>
        <v>-142173164.37446785</v>
      </c>
      <c r="F54" s="6">
        <f t="shared" si="5"/>
        <v>43454087.233570337</v>
      </c>
    </row>
    <row r="55" spans="1:6" x14ac:dyDescent="0.25">
      <c r="A55" s="4">
        <v>42736</v>
      </c>
      <c r="B55" s="6">
        <f t="shared" si="6"/>
        <v>3561007320.5165443</v>
      </c>
      <c r="C55" s="6">
        <f t="shared" si="7"/>
        <v>-2111012622.9220545</v>
      </c>
      <c r="D55" s="6">
        <f t="shared" si="3"/>
        <v>-106278721.09226561</v>
      </c>
      <c r="E55" s="6">
        <f t="shared" si="4"/>
        <v>-99250412.508350492</v>
      </c>
      <c r="F55" s="6">
        <f t="shared" si="5"/>
        <v>1244465563.9938736</v>
      </c>
    </row>
    <row r="56" spans="1:6" x14ac:dyDescent="0.25">
      <c r="A56" s="4">
        <v>42826</v>
      </c>
      <c r="B56" s="6">
        <f t="shared" si="6"/>
        <v>4388118457.569521</v>
      </c>
      <c r="C56" s="6">
        <f t="shared" si="7"/>
        <v>-2325500979.4116564</v>
      </c>
      <c r="D56" s="6">
        <f t="shared" si="3"/>
        <v>28408933.869918823</v>
      </c>
      <c r="E56" s="6">
        <f t="shared" si="4"/>
        <v>-124615541.48325998</v>
      </c>
      <c r="F56" s="6">
        <f t="shared" si="5"/>
        <v>1966410870.5445235</v>
      </c>
    </row>
    <row r="57" spans="1:6" x14ac:dyDescent="0.25">
      <c r="A57" s="4">
        <v>42917</v>
      </c>
      <c r="B57" s="6">
        <f t="shared" si="6"/>
        <v>3450639195.4299278</v>
      </c>
      <c r="C57" s="6">
        <f t="shared" si="7"/>
        <v>-1966024343.3967054</v>
      </c>
      <c r="D57" s="6">
        <f t="shared" si="3"/>
        <v>-316408985.15910864</v>
      </c>
      <c r="E57" s="6">
        <f t="shared" si="4"/>
        <v>-87316512.067938387</v>
      </c>
      <c r="F57" s="6">
        <f t="shared" si="5"/>
        <v>1080889354.8061755</v>
      </c>
    </row>
    <row r="58" spans="1:6" x14ac:dyDescent="0.25">
      <c r="A58" s="4">
        <v>43009</v>
      </c>
      <c r="B58" s="6">
        <f t="shared" si="6"/>
        <v>3813527255.3358822</v>
      </c>
      <c r="C58" s="6">
        <f t="shared" si="7"/>
        <v>-1890266562.6206729</v>
      </c>
      <c r="D58" s="6">
        <f t="shared" si="3"/>
        <v>-121967709.2776494</v>
      </c>
      <c r="E58" s="6">
        <f t="shared" si="4"/>
        <v>-70215169.708990037</v>
      </c>
      <c r="F58" s="6">
        <f t="shared" si="5"/>
        <v>1731077813.7285697</v>
      </c>
    </row>
    <row r="59" spans="1:6" x14ac:dyDescent="0.25">
      <c r="A59" s="4">
        <v>43101</v>
      </c>
      <c r="B59" s="6">
        <f t="shared" si="6"/>
        <v>2015541320.6695404</v>
      </c>
      <c r="C59" s="6">
        <f t="shared" si="7"/>
        <v>-2047200477.2925568</v>
      </c>
      <c r="D59" s="6">
        <f t="shared" si="3"/>
        <v>-570538671.27797198</v>
      </c>
      <c r="E59" s="6">
        <f t="shared" si="4"/>
        <v>-67176890.364959151</v>
      </c>
      <c r="F59" s="6">
        <f t="shared" si="5"/>
        <v>-669374718.26594746</v>
      </c>
    </row>
    <row r="60" spans="1:6" x14ac:dyDescent="0.25">
      <c r="A60" s="4">
        <v>43191</v>
      </c>
      <c r="B60" s="6">
        <f t="shared" si="6"/>
        <v>2810991410.4611683</v>
      </c>
      <c r="C60" s="6">
        <f t="shared" si="7"/>
        <v>-2045153382.0875013</v>
      </c>
      <c r="D60" s="6">
        <f t="shared" si="3"/>
        <v>-571781943.23650908</v>
      </c>
      <c r="E60" s="6">
        <f t="shared" si="4"/>
        <v>-101691716.74602914</v>
      </c>
      <c r="F60" s="6">
        <f t="shared" si="5"/>
        <v>92364368.391128778</v>
      </c>
    </row>
    <row r="61" spans="1:6" x14ac:dyDescent="0.25">
      <c r="A61" s="4">
        <v>43282</v>
      </c>
      <c r="B61" s="6">
        <f t="shared" si="6"/>
        <v>2529081381.4083004</v>
      </c>
      <c r="C61" s="6">
        <f t="shared" si="7"/>
        <v>-2247830341.7714958</v>
      </c>
      <c r="D61" s="6">
        <f t="shared" si="3"/>
        <v>-60869608.297186375</v>
      </c>
      <c r="E61" s="6">
        <f t="shared" si="4"/>
        <v>42393586.415111423</v>
      </c>
      <c r="F61" s="6">
        <f t="shared" si="5"/>
        <v>262775017.75472963</v>
      </c>
    </row>
    <row r="62" spans="1:6" x14ac:dyDescent="0.25">
      <c r="A62" s="4">
        <v>43374</v>
      </c>
      <c r="B62" s="6">
        <f t="shared" si="6"/>
        <v>3415292360.7471809</v>
      </c>
      <c r="C62" s="6">
        <f t="shared" si="7"/>
        <v>-1931325389.7273564</v>
      </c>
      <c r="D62" s="6">
        <f t="shared" si="3"/>
        <v>-523529013.44014072</v>
      </c>
      <c r="E62" s="6">
        <f t="shared" si="4"/>
        <v>63692348.36115469</v>
      </c>
      <c r="F62" s="6">
        <f t="shared" si="5"/>
        <v>1024130305.9408385</v>
      </c>
    </row>
    <row r="63" spans="1:6" x14ac:dyDescent="0.25">
      <c r="A63" s="4">
        <v>43466</v>
      </c>
      <c r="B63" s="6">
        <f t="shared" si="6"/>
        <v>2517735768.7361927</v>
      </c>
      <c r="C63" s="6">
        <f t="shared" si="7"/>
        <v>-1738702806.1742291</v>
      </c>
      <c r="D63" s="6">
        <f t="shared" si="3"/>
        <v>213086642.41823673</v>
      </c>
      <c r="E63" s="6">
        <f t="shared" si="4"/>
        <v>65709744.133283049</v>
      </c>
      <c r="F63" s="6">
        <f t="shared" si="5"/>
        <v>1057829349.1134833</v>
      </c>
    </row>
    <row r="64" spans="1:6" x14ac:dyDescent="0.25">
      <c r="A64" s="4">
        <v>43556</v>
      </c>
      <c r="B64" s="6">
        <f t="shared" si="6"/>
        <v>2658794330.8158474</v>
      </c>
      <c r="C64" s="6">
        <f t="shared" si="7"/>
        <v>-1807854607.9525332</v>
      </c>
      <c r="D64" s="6">
        <f t="shared" si="3"/>
        <v>-242757394.72403812</v>
      </c>
      <c r="E64" s="6">
        <f t="shared" si="4"/>
        <v>94228782.228170291</v>
      </c>
      <c r="F64" s="6">
        <f t="shared" si="5"/>
        <v>702411110.3674463</v>
      </c>
    </row>
    <row r="65" spans="1:6" x14ac:dyDescent="0.25">
      <c r="A65" s="4">
        <v>43647</v>
      </c>
      <c r="B65" s="6">
        <f t="shared" si="6"/>
        <v>2910733490.7716541</v>
      </c>
      <c r="C65" s="6">
        <f t="shared" si="7"/>
        <v>-1927807344.7651572</v>
      </c>
      <c r="D65" s="6">
        <f t="shared" si="3"/>
        <v>-425595794.19901705</v>
      </c>
      <c r="E65" s="6">
        <f t="shared" si="4"/>
        <v>56990826.262263119</v>
      </c>
      <c r="F65" s="6">
        <f t="shared" si="5"/>
        <v>614321178.06974292</v>
      </c>
    </row>
    <row r="66" spans="1:6" x14ac:dyDescent="0.25">
      <c r="A66" s="4">
        <v>43739</v>
      </c>
      <c r="B66" s="6">
        <f t="shared" si="6"/>
        <v>2726844921.8881645</v>
      </c>
      <c r="C66" s="6">
        <f t="shared" si="7"/>
        <v>-1711777478.7532573</v>
      </c>
      <c r="D66" s="6">
        <f t="shared" si="3"/>
        <v>-620961494.32820439</v>
      </c>
      <c r="E66" s="6">
        <f t="shared" si="4"/>
        <v>64728342.923434347</v>
      </c>
      <c r="F66" s="6">
        <f t="shared" si="5"/>
        <v>458834291.73013723</v>
      </c>
    </row>
    <row r="67" spans="1:6" x14ac:dyDescent="0.25">
      <c r="A67" s="4">
        <v>43831</v>
      </c>
      <c r="B67" s="6">
        <f t="shared" si="6"/>
        <v>1109794960.3915577</v>
      </c>
      <c r="C67" s="6">
        <f t="shared" si="7"/>
        <v>-1537716232.9725301</v>
      </c>
      <c r="D67" s="6">
        <f t="shared" si="3"/>
        <v>-688525020.43540347</v>
      </c>
      <c r="E67" s="6">
        <f t="shared" si="4"/>
        <v>17364355.847141057</v>
      </c>
      <c r="F67" s="6">
        <f t="shared" si="5"/>
        <v>-1099081937.169235</v>
      </c>
    </row>
    <row r="68" spans="1:6" x14ac:dyDescent="0.25">
      <c r="A68" s="4">
        <v>43922</v>
      </c>
      <c r="B68" s="6">
        <f t="shared" si="6"/>
        <v>4242878822.4034977</v>
      </c>
      <c r="C68" s="6">
        <f t="shared" si="7"/>
        <v>-913960573.03174043</v>
      </c>
      <c r="D68" s="6">
        <f t="shared" si="3"/>
        <v>-710930997.6575675</v>
      </c>
      <c r="E68" s="6">
        <f t="shared" si="4"/>
        <v>36887933.945316732</v>
      </c>
      <c r="F68" s="6">
        <f t="shared" si="5"/>
        <v>2654875185.6595068</v>
      </c>
    </row>
    <row r="69" spans="1:6" x14ac:dyDescent="0.25">
      <c r="A69" s="4">
        <v>44013</v>
      </c>
      <c r="B69" s="6">
        <f t="shared" si="6"/>
        <v>3816669098.2815552</v>
      </c>
      <c r="C69" s="6">
        <f t="shared" si="7"/>
        <v>-955637550.49261999</v>
      </c>
      <c r="D69" s="6">
        <f t="shared" si="3"/>
        <v>-831275033.50836515</v>
      </c>
      <c r="E69" s="6">
        <f t="shared" si="4"/>
        <v>66054730.52003634</v>
      </c>
      <c r="F69" s="6">
        <f t="shared" si="5"/>
        <v>2095811244.8006063</v>
      </c>
    </row>
    <row r="70" spans="1:6" x14ac:dyDescent="0.25">
      <c r="A70" s="4">
        <v>44105</v>
      </c>
      <c r="B70" s="6">
        <f t="shared" si="6"/>
        <v>4154945853.9379482</v>
      </c>
      <c r="C70" s="6">
        <f t="shared" si="7"/>
        <v>-758887533.96086311</v>
      </c>
      <c r="D70" s="6">
        <f t="shared" si="3"/>
        <v>-902589553.09426546</v>
      </c>
      <c r="E70" s="6">
        <f t="shared" si="4"/>
        <v>96233329.928025723</v>
      </c>
      <c r="F70" s="6">
        <f t="shared" si="5"/>
        <v>2589702096.8108454</v>
      </c>
    </row>
    <row r="71" spans="1:6" x14ac:dyDescent="0.25">
      <c r="A71" s="4">
        <v>44197</v>
      </c>
      <c r="B71" s="6">
        <f t="shared" si="6"/>
        <v>3383154316.7495995</v>
      </c>
      <c r="C71" s="6">
        <f t="shared" si="7"/>
        <v>-681248574.21211815</v>
      </c>
      <c r="D71" s="6">
        <f t="shared" si="3"/>
        <v>-629777863.4933517</v>
      </c>
      <c r="E71" s="6">
        <f t="shared" si="4"/>
        <v>59577104.695600718</v>
      </c>
      <c r="F71" s="6">
        <f t="shared" si="5"/>
        <v>2131704983.7397304</v>
      </c>
    </row>
    <row r="72" spans="1:6" x14ac:dyDescent="0.25">
      <c r="A72" s="4">
        <v>44287</v>
      </c>
      <c r="B72" s="6">
        <f t="shared" si="6"/>
        <v>2497703395.2244682</v>
      </c>
      <c r="C72" s="6">
        <f t="shared" si="7"/>
        <v>-615834626.71264505</v>
      </c>
      <c r="D72" s="6">
        <f t="shared" si="3"/>
        <v>-625946135.13800287</v>
      </c>
      <c r="E72" s="6">
        <f t="shared" si="4"/>
        <v>89477531.092215627</v>
      </c>
      <c r="F72" s="6">
        <f t="shared" si="5"/>
        <v>1345400164.4660358</v>
      </c>
    </row>
    <row r="73" spans="1:6" x14ac:dyDescent="0.25">
      <c r="A73" s="4">
        <v>44378</v>
      </c>
      <c r="B73" s="6">
        <f t="shared" si="6"/>
        <v>2958330701.5723991</v>
      </c>
      <c r="C73" s="6">
        <f t="shared" si="7"/>
        <v>-592074880.08936238</v>
      </c>
      <c r="D73" s="6">
        <f t="shared" si="3"/>
        <v>-596059345.13602567</v>
      </c>
      <c r="E73" s="6">
        <f t="shared" si="4"/>
        <v>73454596.11187464</v>
      </c>
      <c r="F73" s="6">
        <f t="shared" si="5"/>
        <v>1843651072.4588859</v>
      </c>
    </row>
    <row r="74" spans="1:6" x14ac:dyDescent="0.25">
      <c r="A74" s="4">
        <v>44470</v>
      </c>
      <c r="B74" s="6">
        <f t="shared" si="6"/>
        <v>3539515073.9610214</v>
      </c>
      <c r="C74" s="6">
        <f t="shared" si="7"/>
        <v>-352115222.86501551</v>
      </c>
      <c r="D74" s="6">
        <f t="shared" si="3"/>
        <v>-876361966.34204459</v>
      </c>
      <c r="E74" s="6">
        <f t="shared" si="4"/>
        <v>123687632.94432566</v>
      </c>
      <c r="F74" s="6">
        <f t="shared" si="5"/>
        <v>2434725517.698287</v>
      </c>
    </row>
    <row r="75" spans="1:6" x14ac:dyDescent="0.25">
      <c r="A75" s="4">
        <v>44562</v>
      </c>
      <c r="B75" s="6">
        <f t="shared" si="6"/>
        <v>3418553064.1243</v>
      </c>
      <c r="C75" s="6">
        <f t="shared" si="7"/>
        <v>-261215189.19508028</v>
      </c>
      <c r="D75" s="6">
        <f t="shared" si="3"/>
        <v>-893507958.19249964</v>
      </c>
      <c r="E75" s="6">
        <f t="shared" si="4"/>
        <v>80557215.655155122</v>
      </c>
      <c r="F75" s="6">
        <f t="shared" si="5"/>
        <v>2344387132.3918753</v>
      </c>
    </row>
    <row r="76" spans="1:6" x14ac:dyDescent="0.25">
      <c r="A76" s="4">
        <v>44652</v>
      </c>
      <c r="B76" s="6">
        <f t="shared" si="6"/>
        <v>3723432987.4584236</v>
      </c>
      <c r="C76" s="6">
        <f t="shared" si="7"/>
        <v>-413009444.89673567</v>
      </c>
      <c r="D76" s="6">
        <f t="shared" si="3"/>
        <v>-1496432885.4218955</v>
      </c>
      <c r="E76" s="6">
        <f t="shared" si="4"/>
        <v>128270952.44638748</v>
      </c>
      <c r="F76" s="6">
        <f t="shared" si="5"/>
        <v>1942261609.58618</v>
      </c>
    </row>
    <row r="77" spans="1:6" x14ac:dyDescent="0.25">
      <c r="A77" s="4">
        <v>44743</v>
      </c>
      <c r="B77" s="6">
        <f t="shared" si="6"/>
        <v>4104710580.2587566</v>
      </c>
      <c r="C77" s="6">
        <f t="shared" si="7"/>
        <v>-537399101.59261417</v>
      </c>
      <c r="D77" s="6">
        <f t="shared" si="3"/>
        <v>-561578702.15795016</v>
      </c>
      <c r="E77" s="6">
        <f t="shared" si="4"/>
        <v>143898945.12485668</v>
      </c>
      <c r="F77" s="6">
        <f t="shared" si="5"/>
        <v>3149631721.6330485</v>
      </c>
    </row>
    <row r="78" spans="1:6" x14ac:dyDescent="0.25">
      <c r="A78" s="4">
        <v>44835</v>
      </c>
      <c r="B78" s="6">
        <f t="shared" si="6"/>
        <v>3253148318.3200684</v>
      </c>
      <c r="C78" s="6">
        <f t="shared" si="7"/>
        <v>-716189978.23559403</v>
      </c>
      <c r="D78" s="6">
        <f t="shared" si="3"/>
        <v>-383456768.44170499</v>
      </c>
      <c r="E78" s="6">
        <f t="shared" si="4"/>
        <v>86787297.913140789</v>
      </c>
      <c r="F78" s="6">
        <f t="shared" si="5"/>
        <v>2240288869.5559106</v>
      </c>
    </row>
    <row r="79" spans="1:6" x14ac:dyDescent="0.25">
      <c r="A79" s="4">
        <v>44927</v>
      </c>
      <c r="B79" s="6">
        <f t="shared" si="6"/>
        <v>3208829692.2476177</v>
      </c>
      <c r="C79" s="6">
        <f t="shared" si="7"/>
        <v>-921673284.81292343</v>
      </c>
      <c r="D79" s="6">
        <f t="shared" si="3"/>
        <v>-397683404.49287653</v>
      </c>
      <c r="E79" s="6">
        <f t="shared" si="4"/>
        <v>35917121.796333805</v>
      </c>
      <c r="F79" s="6">
        <f t="shared" si="5"/>
        <v>1925390124.7381516</v>
      </c>
    </row>
    <row r="80" spans="1:6" x14ac:dyDescent="0.25">
      <c r="A80" s="4">
        <v>45017</v>
      </c>
      <c r="B80" s="6">
        <f t="shared" si="6"/>
        <v>3511218724.0822697</v>
      </c>
      <c r="C80" s="6">
        <f t="shared" si="7"/>
        <v>-1056513255.247735</v>
      </c>
      <c r="D80" s="6">
        <f t="shared" si="3"/>
        <v>-1033354857.678525</v>
      </c>
      <c r="E80" s="6">
        <f t="shared" si="4"/>
        <v>65926597.51319541</v>
      </c>
      <c r="F80" s="6">
        <f t="shared" si="5"/>
        <v>1487277208.6692052</v>
      </c>
    </row>
    <row r="81" spans="1:6" x14ac:dyDescent="0.25">
      <c r="A81" s="4">
        <v>45108</v>
      </c>
      <c r="B81" s="6">
        <f t="shared" si="6"/>
        <v>3268781229.1068783</v>
      </c>
      <c r="C81" s="6">
        <f t="shared" si="7"/>
        <v>-1253116685.2023044</v>
      </c>
      <c r="D81" s="6">
        <f t="shared" si="3"/>
        <v>-724039592.17820668</v>
      </c>
      <c r="E81" s="6">
        <f t="shared" si="4"/>
        <v>47835159.824761674</v>
      </c>
      <c r="F81" s="6">
        <f t="shared" si="5"/>
        <v>1339460111.5511289</v>
      </c>
    </row>
    <row r="82" spans="1:6" x14ac:dyDescent="0.25">
      <c r="A82" s="4">
        <v>45200</v>
      </c>
      <c r="B82" s="6">
        <f t="shared" si="6"/>
        <v>3008011901.5453873</v>
      </c>
      <c r="C82" s="6">
        <f t="shared" si="7"/>
        <v>-1340269692.6412334</v>
      </c>
      <c r="D82" s="6">
        <f t="shared" si="3"/>
        <v>-775279124.80976295</v>
      </c>
      <c r="E82" s="6">
        <f t="shared" si="4"/>
        <v>102577121.34078568</v>
      </c>
      <c r="F82" s="6">
        <f t="shared" si="5"/>
        <v>995040205.43517661</v>
      </c>
    </row>
    <row r="83" spans="1:6" x14ac:dyDescent="0.25">
      <c r="A83" s="4">
        <v>45292</v>
      </c>
      <c r="B83" s="6">
        <f t="shared" si="6"/>
        <v>3213245878.2760391</v>
      </c>
      <c r="C83" s="6">
        <f t="shared" si="7"/>
        <v>-1315308949.9962537</v>
      </c>
      <c r="D83" s="6">
        <f t="shared" si="3"/>
        <v>-610295027.17609501</v>
      </c>
      <c r="E83" s="6">
        <f t="shared" si="4"/>
        <v>81443562.872973159</v>
      </c>
      <c r="F83" s="6">
        <f t="shared" si="5"/>
        <v>1369085463.9766636</v>
      </c>
    </row>
    <row r="84" spans="1:6" x14ac:dyDescent="0.25">
      <c r="A84" s="4">
        <v>45383</v>
      </c>
      <c r="B84" s="6">
        <f t="shared" si="6"/>
        <v>3556902626.7699528</v>
      </c>
      <c r="C84" s="6">
        <f t="shared" si="7"/>
        <v>-1344857936.9558735</v>
      </c>
      <c r="D84" s="6">
        <f t="shared" si="3"/>
        <v>-948413052.46714282</v>
      </c>
      <c r="E84" s="6">
        <f t="shared" si="4"/>
        <v>62507235.82154566</v>
      </c>
      <c r="F84" s="6">
        <f t="shared" si="5"/>
        <v>1326138873.1684821</v>
      </c>
    </row>
    <row r="85" spans="1:6" x14ac:dyDescent="0.25">
      <c r="A85" s="4">
        <v>45474</v>
      </c>
      <c r="B85" s="6">
        <f t="shared" si="6"/>
        <v>4658897683.7660351</v>
      </c>
      <c r="C85" s="6">
        <f t="shared" si="7"/>
        <v>-1177494716.7555923</v>
      </c>
      <c r="D85" s="6">
        <f t="shared" si="3"/>
        <v>-411531662.46444368</v>
      </c>
      <c r="E85" s="6">
        <f t="shared" si="4"/>
        <v>83044710.26516366</v>
      </c>
      <c r="F85" s="6">
        <f t="shared" si="5"/>
        <v>3152916014.8111629</v>
      </c>
    </row>
    <row r="86" spans="1:6" x14ac:dyDescent="0.25">
      <c r="A86" s="4">
        <v>45566</v>
      </c>
      <c r="B86" s="6">
        <f t="shared" si="6"/>
        <v>4927520224.786171</v>
      </c>
      <c r="C86" s="6">
        <f t="shared" si="7"/>
        <v>-1057225316.6526976</v>
      </c>
      <c r="D86" s="6">
        <f t="shared" si="3"/>
        <v>-807567972.43961096</v>
      </c>
      <c r="E86" s="6">
        <f t="shared" si="4"/>
        <v>92603318.516390413</v>
      </c>
      <c r="F86" s="6">
        <f t="shared" si="5"/>
        <v>3155330254.2102528</v>
      </c>
    </row>
    <row r="87" spans="1:6" x14ac:dyDescent="0.25">
      <c r="A87" s="4">
        <v>45658</v>
      </c>
      <c r="B87" s="6">
        <f t="shared" si="6"/>
        <v>5481153738.0159378</v>
      </c>
      <c r="C87" s="6">
        <f t="shared" si="7"/>
        <v>-1234473981.5075505</v>
      </c>
      <c r="D87" s="6">
        <f t="shared" si="3"/>
        <v>-496048626.35592794</v>
      </c>
      <c r="E87" s="6">
        <f t="shared" si="4"/>
        <v>62285435.454289496</v>
      </c>
      <c r="F87" s="6">
        <f t="shared" si="5"/>
        <v>3812916565.6067491</v>
      </c>
    </row>
    <row r="88" spans="1:6" x14ac:dyDescent="0.25">
      <c r="A88" s="4">
        <v>45748</v>
      </c>
      <c r="B88" s="6">
        <f t="shared" si="6"/>
        <v>4575198501.374073</v>
      </c>
      <c r="C88" s="6">
        <f t="shared" si="7"/>
        <v>-989337416.2851243</v>
      </c>
      <c r="D88" s="6">
        <f t="shared" si="3"/>
        <v>-881030554.15974426</v>
      </c>
      <c r="E88" s="6">
        <f t="shared" si="4"/>
        <v>88270731.254477456</v>
      </c>
      <c r="F88" s="6">
        <f t="shared" si="5"/>
        <v>2793101262.183682</v>
      </c>
    </row>
    <row r="89" spans="1:6" x14ac:dyDescent="0.25">
      <c r="A89" s="4">
        <v>45839</v>
      </c>
      <c r="B89" s="6">
        <f t="shared" ref="B89" si="8">+B44-C44</f>
        <v>5290864083.8807659</v>
      </c>
      <c r="C89" s="6">
        <f t="shared" ref="C89" si="9">+D44-E44</f>
        <v>-945455144.15529156</v>
      </c>
      <c r="D89" s="6">
        <f t="shared" ref="D89" si="10">+F44-G44</f>
        <v>-635586974.52237487</v>
      </c>
      <c r="E89" s="6">
        <f t="shared" ref="E89" si="11">+H44-I44</f>
        <v>162789291.09006613</v>
      </c>
      <c r="F89" s="6">
        <f t="shared" ref="F89" si="12">+SUM(B89:E89)</f>
        <v>3872611256.2931652</v>
      </c>
    </row>
    <row r="90" spans="1:6" ht="15.75" x14ac:dyDescent="0.25">
      <c r="B90" s="8" t="s">
        <v>312</v>
      </c>
      <c r="C90" t="s">
        <v>313</v>
      </c>
      <c r="D90" t="s">
        <v>323</v>
      </c>
      <c r="E90" t="s">
        <v>324</v>
      </c>
      <c r="F90" t="s">
        <v>325</v>
      </c>
    </row>
    <row r="91" spans="1:6" x14ac:dyDescent="0.25">
      <c r="A91" s="1">
        <v>2015</v>
      </c>
      <c r="B91" s="6">
        <f>+SUM(B47:B50)</f>
        <v>20456392967.121708</v>
      </c>
      <c r="C91" s="6">
        <f>+SUM(C47:C50)</f>
        <v>-7745660114.7602119</v>
      </c>
      <c r="D91" s="6">
        <f>+SUM(D47:D50)</f>
        <v>-1846865733.1102042</v>
      </c>
      <c r="E91" s="6">
        <f>+SUM(E47:E50)</f>
        <v>-448542441.26639003</v>
      </c>
      <c r="F91" s="6">
        <f>+SUM(F47:F50)</f>
        <v>10415324677.984901</v>
      </c>
    </row>
    <row r="92" spans="1:6" x14ac:dyDescent="0.25">
      <c r="A92">
        <v>2019</v>
      </c>
      <c r="B92" s="6">
        <f>+SUM(B63:B66)</f>
        <v>10814108512.211859</v>
      </c>
      <c r="C92" s="6">
        <f>+SUM(C63:C66)</f>
        <v>-7186142237.6451778</v>
      </c>
      <c r="D92" s="6">
        <f>+SUM(D63:D66)</f>
        <v>-1076228040.8330228</v>
      </c>
      <c r="E92" s="6">
        <f>+SUM(E63:E66)</f>
        <v>281657695.54715085</v>
      </c>
      <c r="F92" s="6">
        <f>+SUM(F63:F66)</f>
        <v>2833395929.2808099</v>
      </c>
    </row>
    <row r="93" spans="1:6" x14ac:dyDescent="0.25">
      <c r="A93">
        <v>2022</v>
      </c>
      <c r="B93" s="6">
        <f>+SUM(B75:B78)</f>
        <v>14499844950.161549</v>
      </c>
      <c r="C93" s="6">
        <f>+SUM(C75:C78)</f>
        <v>-1927813713.9200242</v>
      </c>
      <c r="D93" s="6">
        <f>+SUM(D75:D78)</f>
        <v>-3334976314.2140503</v>
      </c>
      <c r="E93" s="6">
        <f>+SUM(E75:E78)</f>
        <v>439514411.13954008</v>
      </c>
      <c r="F93" s="6">
        <f>+SUM(F75:F78)</f>
        <v>9676569333.1670132</v>
      </c>
    </row>
    <row r="94" spans="1:6" x14ac:dyDescent="0.25">
      <c r="A94">
        <v>2024</v>
      </c>
      <c r="B94" s="6">
        <f>+SUM(B83:B86)</f>
        <v>16356566413.598198</v>
      </c>
      <c r="C94" s="6">
        <f>+SUM(C83:C86)</f>
        <v>-4894886920.3604174</v>
      </c>
      <c r="D94" s="6">
        <f>+SUM(D83:D86)</f>
        <v>-2777807714.5472927</v>
      </c>
      <c r="E94" s="6">
        <f>+SUM(E83:E86)</f>
        <v>319598827.47607291</v>
      </c>
      <c r="F94" s="6">
        <f>+SUM(F83:F86)</f>
        <v>9003470606.1665611</v>
      </c>
    </row>
    <row r="96" spans="1:6" x14ac:dyDescent="0.25">
      <c r="B96" t="s">
        <v>326</v>
      </c>
      <c r="C96" t="s">
        <v>327</v>
      </c>
      <c r="D96" t="s">
        <v>328</v>
      </c>
      <c r="E96" t="s">
        <v>329</v>
      </c>
      <c r="F96" t="s">
        <v>322</v>
      </c>
    </row>
    <row r="97" spans="1:6" x14ac:dyDescent="0.25">
      <c r="A97" s="1">
        <v>2015</v>
      </c>
      <c r="B97" s="6">
        <f>+SUM(J2:J5)-SUM(K2:K5)</f>
        <v>-2427421888.3788395</v>
      </c>
      <c r="C97" s="6">
        <f>++SUM(N2:N5)-SUM(O2:O5)</f>
        <v>875968728.39887714</v>
      </c>
      <c r="D97" s="6">
        <f>+SUM(P2:P5)-SUM(Q2:Q5)</f>
        <v>1474074821.5648327</v>
      </c>
      <c r="E97" s="6">
        <f>+SUM(R2:R5)-SUM(S2:S5)</f>
        <v>15445017147.362013</v>
      </c>
      <c r="F97" s="6">
        <f>+SUM(T2:T5)</f>
        <v>-12208070410.92137</v>
      </c>
    </row>
    <row r="98" spans="1:6" x14ac:dyDescent="0.25">
      <c r="A98">
        <v>2019</v>
      </c>
      <c r="B98" s="6">
        <f>+SUM(J11:J18)-SUM(K18:K21)</f>
        <v>3131809812.4733171</v>
      </c>
      <c r="C98" s="6">
        <f>++SUM(N18:N21)-SUM(O18:O21)</f>
        <v>-440184708.41539657</v>
      </c>
      <c r="D98" s="6">
        <f>+SUM(P18:P21)-SUM(Q18:Q21)</f>
        <v>-1161388141.0118604</v>
      </c>
      <c r="E98" s="6">
        <f>+SUM(R18:R21)-SUM(S18:S21)</f>
        <v>2710603274.0444059</v>
      </c>
      <c r="F98" s="6">
        <f>+SUM(T14:T17)</f>
        <v>503315908.16626239</v>
      </c>
    </row>
    <row r="99" spans="1:6" x14ac:dyDescent="0.25">
      <c r="A99">
        <v>2022</v>
      </c>
      <c r="B99" s="6">
        <f>+SUM(J30:J33)-SUM(K30:K33)</f>
        <v>520735446.43614912</v>
      </c>
      <c r="C99" s="6">
        <f>++SUM(N30:N33)-SUM(O30:O33)</f>
        <v>178230045.14705932</v>
      </c>
      <c r="D99" s="6">
        <f>+SUM(P30:P33)-SUM(Q30:Q33)</f>
        <v>6090152693.9829664</v>
      </c>
      <c r="E99" s="6">
        <f>+SUM(R30:R33)-SUM(S30:S33)</f>
        <v>-1442054595.7587223</v>
      </c>
      <c r="F99" s="6">
        <f>+SUM(T30:T33)</f>
        <v>2133558560.8422365</v>
      </c>
    </row>
    <row r="100" spans="1:6" x14ac:dyDescent="0.25">
      <c r="A100">
        <v>2024</v>
      </c>
      <c r="B100" s="6">
        <f>+SUM(J38:J41)-SUM(K38:K41)</f>
        <v>3300615518.4329348</v>
      </c>
      <c r="C100" s="6">
        <f>++SUM(N38:N41)-SUM(O38:O41)</f>
        <v>3084821405.1362553</v>
      </c>
      <c r="D100" s="6">
        <f>+SUM(P38:P41)-SUM(Q38:Q41)</f>
        <v>872202637.76524508</v>
      </c>
      <c r="E100" s="6">
        <f>+SUM(R38:R41)-SUM(S38:S41)</f>
        <v>3158470732.1557226</v>
      </c>
      <c r="F100" s="6">
        <f>+SUM(T38:T41)</f>
        <v>-1317541587.8738613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BE0AB-F788-424A-BC9C-2A257D0F0A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E4544-13C8-4B12-AA1F-570410967AB5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customXml/itemProps3.xml><?xml version="1.0" encoding="utf-8"?>
<ds:datastoreItem xmlns:ds="http://schemas.openxmlformats.org/officeDocument/2006/customXml" ds:itemID="{7E850457-496A-46CA-893F-83568785A0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PIIE BOP data</vt:lpstr>
      <vt:lpstr>PIIE IIP data</vt:lpstr>
      <vt:lpstr>BOP</vt:lpstr>
      <vt:lpstr>IIP</vt:lpstr>
      <vt:lpstr>Exchange Rate</vt:lpstr>
      <vt:lpstr>GDP</vt:lpstr>
      <vt:lpstr>BOP $</vt:lpstr>
      <vt:lpstr>IIP $</vt:lpstr>
      <vt:lpstr>BOP GDP</vt:lpstr>
      <vt:lpstr>IIP GDP</vt:lpstr>
      <vt:lpstr>Figure 3</vt:lpstr>
      <vt:lpstr>Figure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Nishtha Agrawal</dc:creator>
  <cp:lastModifiedBy>Ariyasuren Baldansenge</cp:lastModifiedBy>
  <dcterms:created xsi:type="dcterms:W3CDTF">2025-11-26T16:12:29Z</dcterms:created>
  <dcterms:modified xsi:type="dcterms:W3CDTF">2026-02-02T19:51:59Z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